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Sheet1" sheetId="1" r:id="rId1"/>
  </sheets>
  <definedNames>
    <definedName name="_xlnm.Print_Area" localSheetId="0">'Sheet1'!$A$1:$R$139</definedName>
  </definedNames>
  <calcPr fullCalcOnLoad="1"/>
</workbook>
</file>

<file path=xl/sharedStrings.xml><?xml version="1.0" encoding="utf-8"?>
<sst xmlns="http://schemas.openxmlformats.org/spreadsheetml/2006/main" count="80" uniqueCount="33">
  <si>
    <t>%</t>
  </si>
  <si>
    <t>-</t>
  </si>
  <si>
    <t>%</t>
  </si>
  <si>
    <t>Gs/US$</t>
  </si>
  <si>
    <t>-</t>
  </si>
  <si>
    <t>平均値</t>
  </si>
  <si>
    <t>年末値</t>
  </si>
  <si>
    <t>年間</t>
  </si>
  <si>
    <t>千ドル</t>
  </si>
  <si>
    <t>百万ドル</t>
  </si>
  <si>
    <t>年</t>
  </si>
  <si>
    <t>月</t>
  </si>
  <si>
    <t>貿易収支</t>
  </si>
  <si>
    <t>経常収支</t>
  </si>
  <si>
    <t>対外債務</t>
  </si>
  <si>
    <t>不良債権比率</t>
  </si>
  <si>
    <t>実質GDP成長率</t>
  </si>
  <si>
    <t>IMAEP（1994＝100）</t>
  </si>
  <si>
    <t>対ドル為替レート</t>
  </si>
  <si>
    <r>
      <t>インフレ率（1980＝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）</t>
    </r>
  </si>
  <si>
    <t>輸出</t>
  </si>
  <si>
    <t>輸入</t>
  </si>
  <si>
    <t>外貨準備高</t>
  </si>
  <si>
    <t>FOB（千ドル）</t>
  </si>
  <si>
    <t>%</t>
  </si>
  <si>
    <t>平均値</t>
  </si>
  <si>
    <t>累積</t>
  </si>
  <si>
    <t>前年同月比</t>
  </si>
  <si>
    <t>月間</t>
  </si>
  <si>
    <t>月末値</t>
  </si>
  <si>
    <t>出所：パラグアイ中央銀行</t>
  </si>
  <si>
    <t>前年比</t>
  </si>
  <si>
    <t>パラグアイの主要な経済指標（2014年3月現在）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</si>
</sst>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Gs&quot;\ #,##0_);\(&quot;Gs&quot;\ #,##0\)"/>
    <numFmt numFmtId="177" formatCode="&quot;Gs&quot;\ #,##0_);[Red]\(&quot;Gs&quot;\ #,##0\)"/>
    <numFmt numFmtId="178" formatCode="&quot;Gs&quot;\ #,##0.00_);\(&quot;Gs&quot;\ #,##0.00\)"/>
    <numFmt numFmtId="179" formatCode="&quot;Gs&quot;\ #,##0.00_);[Red]\(&quot;Gs&quot;\ #,##0.00\)"/>
    <numFmt numFmtId="180" formatCode="_(&quot;Gs&quot;\ * #,##0_);_(&quot;Gs&quot;\ * \(#,##0\);_(&quot;Gs&quot;\ * &quot;-&quot;_);_(@_)"/>
    <numFmt numFmtId="181" formatCode="_(* #,##0_);_(* \(#,##0\);_(* &quot;-&quot;_);_(@_)"/>
    <numFmt numFmtId="182" formatCode="_(&quot;Gs&quot;\ * #,##0.00_);_(&quot;Gs&quot;\ * \(#,##0.00\);_(&quot;Gs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_ "/>
    <numFmt numFmtId="193" formatCode="0.0"/>
    <numFmt numFmtId="194" formatCode="#,##0.00_ "/>
    <numFmt numFmtId="195" formatCode="#,##0_ "/>
    <numFmt numFmtId="196" formatCode="0_ "/>
    <numFmt numFmtId="197" formatCode="#,##0.0\ _€;[Red]\-#,##0.0\ _€"/>
    <numFmt numFmtId="198" formatCode="0.000"/>
    <numFmt numFmtId="199" formatCode="#,##0.0"/>
    <numFmt numFmtId="200" formatCode="* #,##0.0;* \-#,##0.0;* &quot;&quot;??;_@_-"/>
    <numFmt numFmtId="201" formatCode="_-* #,##0.00\ _P_t_s_-;\-* #,##0.00\ _P_t_s_-;_-* &quot;-&quot;??\ _P_t_s_-;_-@_-"/>
    <numFmt numFmtId="202" formatCode="0.00000"/>
    <numFmt numFmtId="203" formatCode="0.0000"/>
    <numFmt numFmtId="204" formatCode="0.000000"/>
    <numFmt numFmtId="205" formatCode="#,##0.0;[Red]\-#,##0.0"/>
    <numFmt numFmtId="206" formatCode="_(* #,##0_);_(* \(#,##0\);_(* &quot;-&quot;??_);_(@_)"/>
    <numFmt numFmtId="207" formatCode="0.0%"/>
    <numFmt numFmtId="208" formatCode="0_);[Red]\(0\)"/>
    <numFmt numFmtId="209" formatCode="0_ ;[Red]\-0\ "/>
    <numFmt numFmtId="210" formatCode="0.0_ ;[Red]\-0.0\ "/>
    <numFmt numFmtId="211" formatCode="#,##0.0_ ;[Red]\-#,##0.0\ "/>
    <numFmt numFmtId="212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9"/>
      <name val="Arial Unicode MS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Courier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0" fontId="0" fillId="0" borderId="0" xfId="0" applyAlignment="1">
      <alignment vertical="top" wrapText="1" shrinkToFit="1"/>
    </xf>
    <xf numFmtId="3" fontId="3" fillId="0" borderId="0" xfId="45" applyNumberFormat="1" applyFont="1" applyBorder="1" applyAlignment="1">
      <alignment horizontal="right"/>
      <protection/>
    </xf>
    <xf numFmtId="0" fontId="0" fillId="0" borderId="10" xfId="0" applyFont="1" applyBorder="1" applyAlignment="1">
      <alignment vertical="center"/>
    </xf>
    <xf numFmtId="193" fontId="0" fillId="0" borderId="11" xfId="0" applyNumberFormat="1" applyFont="1" applyBorder="1" applyAlignment="1">
      <alignment horizontal="right" vertical="center"/>
    </xf>
    <xf numFmtId="38" fontId="0" fillId="0" borderId="11" xfId="67" applyNumberFormat="1" applyFont="1" applyBorder="1" applyAlignment="1">
      <alignment horizontal="right" vertical="center"/>
    </xf>
    <xf numFmtId="38" fontId="0" fillId="0" borderId="12" xfId="67" applyNumberFormat="1" applyFont="1" applyBorder="1" applyAlignment="1">
      <alignment horizontal="right" vertical="center"/>
    </xf>
    <xf numFmtId="3" fontId="0" fillId="0" borderId="12" xfId="45" applyNumberFormat="1" applyFont="1" applyBorder="1" applyAlignment="1">
      <alignment horizontal="right"/>
      <protection/>
    </xf>
    <xf numFmtId="38" fontId="0" fillId="0" borderId="12" xfId="0" applyNumberFormat="1" applyFont="1" applyBorder="1" applyAlignment="1">
      <alignment horizontal="right" vertical="center"/>
    </xf>
    <xf numFmtId="209" fontId="7" fillId="33" borderId="13" xfId="35" applyNumberFormat="1" applyFont="1" applyFill="1" applyBorder="1" applyAlignment="1">
      <alignment horizontal="right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93" fontId="0" fillId="33" borderId="11" xfId="35" applyNumberFormat="1" applyFont="1" applyFill="1" applyBorder="1" applyAlignment="1" applyProtection="1">
      <alignment horizontal="right"/>
      <protection locked="0"/>
    </xf>
    <xf numFmtId="3" fontId="0" fillId="0" borderId="11" xfId="47" applyNumberFormat="1" applyFont="1" applyFill="1" applyBorder="1" applyAlignment="1">
      <alignment horizontal="right"/>
      <protection/>
    </xf>
    <xf numFmtId="207" fontId="0" fillId="0" borderId="11" xfId="48" applyNumberFormat="1" applyFont="1" applyFill="1" applyBorder="1" applyAlignment="1" applyProtection="1">
      <alignment horizontal="right" vertical="center"/>
      <protection/>
    </xf>
    <xf numFmtId="210" fontId="0" fillId="0" borderId="12" xfId="0" applyNumberFormat="1" applyFont="1" applyBorder="1" applyAlignment="1">
      <alignment horizontal="right" vertical="center"/>
    </xf>
    <xf numFmtId="210" fontId="0" fillId="0" borderId="18" xfId="49" applyNumberFormat="1" applyFont="1" applyBorder="1" applyAlignment="1">
      <alignment horizontal="right"/>
      <protection/>
    </xf>
    <xf numFmtId="210" fontId="0" fillId="0" borderId="10" xfId="0" applyNumberFormat="1" applyFont="1" applyBorder="1" applyAlignment="1">
      <alignment horizontal="right" vertical="center"/>
    </xf>
    <xf numFmtId="205" fontId="0" fillId="0" borderId="10" xfId="60" applyNumberFormat="1" applyFont="1" applyBorder="1" applyAlignment="1">
      <alignment horizontal="right" vertical="center"/>
    </xf>
    <xf numFmtId="210" fontId="0" fillId="0" borderId="10" xfId="60" applyNumberFormat="1" applyFont="1" applyBorder="1" applyAlignment="1">
      <alignment horizontal="right" vertical="center"/>
    </xf>
    <xf numFmtId="199" fontId="0" fillId="33" borderId="11" xfId="35" applyNumberFormat="1" applyFont="1" applyFill="1" applyBorder="1" applyAlignment="1" applyProtection="1">
      <alignment horizontal="right"/>
      <protection locked="0"/>
    </xf>
    <xf numFmtId="3" fontId="0" fillId="0" borderId="11" xfId="44" applyNumberFormat="1" applyFont="1" applyFill="1" applyBorder="1" applyAlignment="1">
      <alignment horizontal="right"/>
    </xf>
    <xf numFmtId="3" fontId="0" fillId="0" borderId="12" xfId="45" applyNumberFormat="1" applyFont="1" applyFill="1" applyBorder="1" applyAlignment="1">
      <alignment horizontal="right"/>
      <protection/>
    </xf>
    <xf numFmtId="199" fontId="0" fillId="0" borderId="11" xfId="35" applyNumberFormat="1" applyFont="1" applyFill="1" applyBorder="1" applyAlignment="1" applyProtection="1">
      <alignment horizontal="right"/>
      <protection locked="0"/>
    </xf>
    <xf numFmtId="3" fontId="0" fillId="0" borderId="11" xfId="43" applyNumberFormat="1" applyFont="1" applyFill="1" applyBorder="1" applyAlignment="1">
      <alignment horizontal="right"/>
    </xf>
    <xf numFmtId="210" fontId="0" fillId="0" borderId="18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209" fontId="0" fillId="0" borderId="12" xfId="0" applyNumberFormat="1" applyFont="1" applyBorder="1" applyAlignment="1">
      <alignment horizontal="right" vertical="center"/>
    </xf>
    <xf numFmtId="199" fontId="0" fillId="34" borderId="11" xfId="35" applyNumberFormat="1" applyFont="1" applyFill="1" applyBorder="1" applyAlignment="1" applyProtection="1">
      <alignment horizontal="right"/>
      <protection locked="0"/>
    </xf>
    <xf numFmtId="0" fontId="0" fillId="0" borderId="19" xfId="0" applyFont="1" applyBorder="1" applyAlignment="1">
      <alignment vertical="center"/>
    </xf>
    <xf numFmtId="210" fontId="0" fillId="0" borderId="20" xfId="0" applyNumberFormat="1" applyFont="1" applyBorder="1" applyAlignment="1">
      <alignment horizontal="right" vertical="center"/>
    </xf>
    <xf numFmtId="210" fontId="0" fillId="0" borderId="21" xfId="0" applyNumberFormat="1" applyFont="1" applyBorder="1" applyAlignment="1">
      <alignment horizontal="right" vertical="center"/>
    </xf>
    <xf numFmtId="199" fontId="0" fillId="34" borderId="22" xfId="35" applyNumberFormat="1" applyFont="1" applyFill="1" applyBorder="1" applyAlignment="1" applyProtection="1">
      <alignment horizontal="right"/>
      <protection locked="0"/>
    </xf>
    <xf numFmtId="0" fontId="0" fillId="0" borderId="23" xfId="0" applyFont="1" applyBorder="1" applyAlignment="1">
      <alignment vertical="center"/>
    </xf>
    <xf numFmtId="205" fontId="0" fillId="0" borderId="15" xfId="67" applyNumberFormat="1" applyFont="1" applyBorder="1" applyAlignment="1">
      <alignment horizontal="right"/>
    </xf>
    <xf numFmtId="205" fontId="0" fillId="0" borderId="14" xfId="67" applyNumberFormat="1" applyFont="1" applyBorder="1" applyAlignment="1">
      <alignment horizontal="right"/>
    </xf>
    <xf numFmtId="3" fontId="0" fillId="0" borderId="15" xfId="35" applyNumberFormat="1" applyFont="1" applyFill="1" applyBorder="1" applyAlignment="1">
      <alignment horizontal="right"/>
    </xf>
    <xf numFmtId="210" fontId="0" fillId="0" borderId="16" xfId="49" applyNumberFormat="1" applyFont="1" applyBorder="1" applyAlignment="1">
      <alignment horizontal="right"/>
      <protection/>
    </xf>
    <xf numFmtId="210" fontId="0" fillId="0" borderId="24" xfId="49" applyNumberFormat="1" applyFont="1" applyBorder="1" applyAlignment="1">
      <alignment horizontal="right"/>
      <protection/>
    </xf>
    <xf numFmtId="3" fontId="0" fillId="0" borderId="16" xfId="45" applyNumberFormat="1" applyFont="1" applyBorder="1" applyAlignment="1">
      <alignment horizontal="right"/>
      <protection/>
    </xf>
    <xf numFmtId="205" fontId="0" fillId="0" borderId="17" xfId="45" applyNumberFormat="1" applyFont="1" applyBorder="1" applyAlignment="1">
      <alignment horizontal="right"/>
      <protection/>
    </xf>
    <xf numFmtId="3" fontId="0" fillId="0" borderId="17" xfId="45" applyNumberFormat="1" applyFont="1" applyBorder="1" applyAlignment="1">
      <alignment horizontal="right"/>
      <protection/>
    </xf>
    <xf numFmtId="38" fontId="0" fillId="0" borderId="16" xfId="0" applyNumberFormat="1" applyFont="1" applyBorder="1" applyAlignment="1">
      <alignment horizontal="right" vertical="center"/>
    </xf>
    <xf numFmtId="38" fontId="0" fillId="0" borderId="17" xfId="0" applyNumberFormat="1" applyFont="1" applyBorder="1" applyAlignment="1">
      <alignment horizontal="right" vertical="center"/>
    </xf>
    <xf numFmtId="199" fontId="0" fillId="33" borderId="15" xfId="35" applyNumberFormat="1" applyFont="1" applyFill="1" applyBorder="1" applyAlignment="1" applyProtection="1">
      <alignment horizontal="right"/>
      <protection locked="0"/>
    </xf>
    <xf numFmtId="38" fontId="0" fillId="0" borderId="15" xfId="67" applyNumberFormat="1" applyFont="1" applyFill="1" applyBorder="1" applyAlignment="1">
      <alignment horizontal="right"/>
    </xf>
    <xf numFmtId="207" fontId="0" fillId="0" borderId="15" xfId="48" applyNumberFormat="1" applyFont="1" applyFill="1" applyBorder="1" applyAlignment="1" applyProtection="1">
      <alignment horizontal="right" vertical="center"/>
      <protection/>
    </xf>
    <xf numFmtId="0" fontId="0" fillId="0" borderId="25" xfId="0" applyFont="1" applyBorder="1" applyAlignment="1">
      <alignment vertical="center"/>
    </xf>
    <xf numFmtId="205" fontId="0" fillId="0" borderId="11" xfId="67" applyNumberFormat="1" applyFont="1" applyBorder="1" applyAlignment="1">
      <alignment horizontal="right"/>
    </xf>
    <xf numFmtId="205" fontId="0" fillId="0" borderId="26" xfId="67" applyNumberFormat="1" applyFont="1" applyBorder="1" applyAlignment="1">
      <alignment horizontal="right"/>
    </xf>
    <xf numFmtId="3" fontId="0" fillId="0" borderId="11" xfId="35" applyNumberFormat="1" applyFont="1" applyFill="1" applyBorder="1" applyAlignment="1">
      <alignment horizontal="right"/>
    </xf>
    <xf numFmtId="210" fontId="0" fillId="0" borderId="12" xfId="49" applyNumberFormat="1" applyFont="1" applyBorder="1" applyAlignment="1">
      <alignment horizontal="right"/>
      <protection/>
    </xf>
    <xf numFmtId="210" fontId="0" fillId="0" borderId="10" xfId="49" applyNumberFormat="1" applyFont="1" applyBorder="1" applyAlignment="1">
      <alignment horizontal="right"/>
      <protection/>
    </xf>
    <xf numFmtId="205" fontId="0" fillId="0" borderId="10" xfId="45" applyNumberFormat="1" applyFont="1" applyBorder="1" applyAlignment="1">
      <alignment horizontal="right"/>
      <protection/>
    </xf>
    <xf numFmtId="3" fontId="0" fillId="0" borderId="10" xfId="45" applyNumberFormat="1" applyFont="1" applyBorder="1" applyAlignment="1">
      <alignment horizontal="right"/>
      <protection/>
    </xf>
    <xf numFmtId="38" fontId="0" fillId="0" borderId="10" xfId="0" applyNumberFormat="1" applyFont="1" applyBorder="1" applyAlignment="1">
      <alignment horizontal="right" vertical="center"/>
    </xf>
    <xf numFmtId="38" fontId="0" fillId="0" borderId="11" xfId="67" applyNumberFormat="1" applyFont="1" applyFill="1" applyBorder="1" applyAlignment="1">
      <alignment horizontal="right"/>
    </xf>
    <xf numFmtId="193" fontId="3" fillId="0" borderId="25" xfId="39" applyNumberFormat="1" applyFont="1" applyBorder="1" applyAlignment="1">
      <alignment horizontal="center"/>
    </xf>
    <xf numFmtId="3" fontId="0" fillId="0" borderId="10" xfId="45" applyNumberFormat="1" applyFont="1" applyFill="1" applyBorder="1" applyAlignment="1">
      <alignment horizontal="right"/>
      <protection/>
    </xf>
    <xf numFmtId="0" fontId="0" fillId="0" borderId="27" xfId="0" applyFont="1" applyBorder="1" applyAlignment="1">
      <alignment vertical="center"/>
    </xf>
    <xf numFmtId="205" fontId="0" fillId="0" borderId="22" xfId="67" applyNumberFormat="1" applyFont="1" applyBorder="1" applyAlignment="1">
      <alignment horizontal="right"/>
    </xf>
    <xf numFmtId="3" fontId="0" fillId="0" borderId="22" xfId="35" applyNumberFormat="1" applyFont="1" applyFill="1" applyBorder="1" applyAlignment="1">
      <alignment horizontal="right"/>
    </xf>
    <xf numFmtId="210" fontId="0" fillId="0" borderId="20" xfId="49" applyNumberFormat="1" applyFont="1" applyBorder="1" applyAlignment="1">
      <alignment horizontal="right"/>
      <protection/>
    </xf>
    <xf numFmtId="210" fontId="0" fillId="0" borderId="21" xfId="49" applyNumberFormat="1" applyFont="1" applyBorder="1" applyAlignment="1">
      <alignment horizontal="right"/>
      <protection/>
    </xf>
    <xf numFmtId="3" fontId="0" fillId="0" borderId="20" xfId="45" applyNumberFormat="1" applyFont="1" applyBorder="1" applyAlignment="1">
      <alignment horizontal="right"/>
      <protection/>
    </xf>
    <xf numFmtId="205" fontId="0" fillId="0" borderId="19" xfId="45" applyNumberFormat="1" applyFont="1" applyBorder="1" applyAlignment="1">
      <alignment horizontal="right"/>
      <protection/>
    </xf>
    <xf numFmtId="3" fontId="0" fillId="0" borderId="19" xfId="45" applyNumberFormat="1" applyFont="1" applyFill="1" applyBorder="1" applyAlignment="1">
      <alignment horizontal="right"/>
      <protection/>
    </xf>
    <xf numFmtId="38" fontId="0" fillId="0" borderId="20" xfId="0" applyNumberFormat="1" applyFont="1" applyBorder="1" applyAlignment="1">
      <alignment horizontal="right" vertical="center"/>
    </xf>
    <xf numFmtId="38" fontId="0" fillId="0" borderId="19" xfId="0" applyNumberFormat="1" applyFont="1" applyBorder="1" applyAlignment="1">
      <alignment horizontal="right" vertical="center"/>
    </xf>
    <xf numFmtId="199" fontId="0" fillId="33" borderId="22" xfId="35" applyNumberFormat="1" applyFont="1" applyFill="1" applyBorder="1" applyAlignment="1" applyProtection="1">
      <alignment horizontal="right"/>
      <protection locked="0"/>
    </xf>
    <xf numFmtId="38" fontId="0" fillId="0" borderId="22" xfId="67" applyNumberFormat="1" applyFont="1" applyFill="1" applyBorder="1" applyAlignment="1">
      <alignment horizontal="right"/>
    </xf>
    <xf numFmtId="207" fontId="0" fillId="0" borderId="22" xfId="48" applyNumberFormat="1" applyFont="1" applyFill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205" fontId="0" fillId="0" borderId="17" xfId="60" applyNumberFormat="1" applyFont="1" applyBorder="1" applyAlignment="1">
      <alignment horizontal="right"/>
    </xf>
    <xf numFmtId="210" fontId="0" fillId="0" borderId="17" xfId="60" applyNumberFormat="1" applyFont="1" applyBorder="1" applyAlignment="1">
      <alignment horizontal="right"/>
    </xf>
    <xf numFmtId="205" fontId="0" fillId="0" borderId="17" xfId="0" applyNumberFormat="1" applyFont="1" applyBorder="1" applyAlignment="1">
      <alignment horizontal="right" vertical="center"/>
    </xf>
    <xf numFmtId="205" fontId="0" fillId="0" borderId="10" xfId="60" applyNumberFormat="1" applyFont="1" applyBorder="1" applyAlignment="1">
      <alignment horizontal="right"/>
    </xf>
    <xf numFmtId="210" fontId="0" fillId="0" borderId="10" xfId="60" applyNumberFormat="1" applyFont="1" applyBorder="1" applyAlignment="1">
      <alignment horizontal="right"/>
    </xf>
    <xf numFmtId="205" fontId="0" fillId="0" borderId="10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205" fontId="0" fillId="0" borderId="32" xfId="67" applyNumberFormat="1" applyFont="1" applyBorder="1" applyAlignment="1">
      <alignment horizontal="right"/>
    </xf>
    <xf numFmtId="205" fontId="0" fillId="0" borderId="19" xfId="60" applyNumberFormat="1" applyFont="1" applyBorder="1" applyAlignment="1">
      <alignment horizontal="right"/>
    </xf>
    <xf numFmtId="210" fontId="0" fillId="0" borderId="19" xfId="60" applyNumberFormat="1" applyFont="1" applyBorder="1" applyAlignment="1">
      <alignment horizontal="right"/>
    </xf>
    <xf numFmtId="205" fontId="0" fillId="0" borderId="19" xfId="0" applyNumberFormat="1" applyFont="1" applyBorder="1" applyAlignment="1">
      <alignment horizontal="right" vertical="center"/>
    </xf>
    <xf numFmtId="205" fontId="0" fillId="0" borderId="33" xfId="46" applyNumberFormat="1" applyFont="1" applyBorder="1" applyAlignment="1">
      <alignment horizontal="right"/>
      <protection/>
    </xf>
    <xf numFmtId="3" fontId="0" fillId="0" borderId="15" xfId="35" applyNumberFormat="1" applyFont="1" applyBorder="1" applyAlignment="1">
      <alignment horizontal="right"/>
    </xf>
    <xf numFmtId="205" fontId="0" fillId="0" borderId="34" xfId="46" applyNumberFormat="1" applyFont="1" applyBorder="1" applyAlignment="1">
      <alignment horizontal="right"/>
      <protection/>
    </xf>
    <xf numFmtId="3" fontId="0" fillId="0" borderId="11" xfId="35" applyNumberFormat="1" applyFont="1" applyBorder="1" applyAlignment="1">
      <alignment horizontal="right"/>
    </xf>
    <xf numFmtId="3" fontId="0" fillId="0" borderId="22" xfId="35" applyNumberFormat="1" applyFont="1" applyBorder="1" applyAlignment="1">
      <alignment horizontal="right"/>
    </xf>
    <xf numFmtId="199" fontId="0" fillId="0" borderId="22" xfId="35" applyNumberFormat="1" applyFont="1" applyFill="1" applyBorder="1" applyAlignment="1" applyProtection="1">
      <alignment horizontal="right"/>
      <protection locked="0"/>
    </xf>
    <xf numFmtId="205" fontId="0" fillId="0" borderId="33" xfId="67" applyNumberFormat="1" applyFont="1" applyBorder="1" applyAlignment="1">
      <alignment horizontal="right"/>
    </xf>
    <xf numFmtId="199" fontId="0" fillId="0" borderId="15" xfId="35" applyNumberFormat="1" applyFont="1" applyFill="1" applyBorder="1" applyAlignment="1" applyProtection="1">
      <alignment horizontal="right"/>
      <protection locked="0"/>
    </xf>
    <xf numFmtId="205" fontId="0" fillId="0" borderId="34" xfId="67" applyNumberFormat="1" applyFont="1" applyBorder="1" applyAlignment="1">
      <alignment horizontal="right"/>
    </xf>
    <xf numFmtId="205" fontId="0" fillId="0" borderId="33" xfId="38" applyNumberFormat="1" applyFont="1" applyBorder="1" applyAlignment="1">
      <alignment horizontal="right"/>
    </xf>
    <xf numFmtId="199" fontId="0" fillId="34" borderId="15" xfId="35" applyNumberFormat="1" applyFont="1" applyFill="1" applyBorder="1" applyAlignment="1" applyProtection="1">
      <alignment horizontal="right"/>
      <protection locked="0"/>
    </xf>
    <xf numFmtId="205" fontId="0" fillId="0" borderId="34" xfId="38" applyNumberFormat="1" applyFont="1" applyBorder="1" applyAlignment="1">
      <alignment horizontal="right"/>
    </xf>
    <xf numFmtId="38" fontId="0" fillId="0" borderId="20" xfId="66" applyFont="1" applyBorder="1" applyAlignment="1">
      <alignment horizontal="right" vertical="center"/>
    </xf>
    <xf numFmtId="207" fontId="0" fillId="0" borderId="22" xfId="60" applyNumberFormat="1" applyFont="1" applyBorder="1" applyAlignment="1">
      <alignment horizontal="right" vertical="center"/>
    </xf>
    <xf numFmtId="205" fontId="0" fillId="0" borderId="15" xfId="38" applyNumberFormat="1" applyFont="1" applyBorder="1" applyAlignment="1">
      <alignment horizontal="right"/>
    </xf>
    <xf numFmtId="205" fontId="0" fillId="0" borderId="11" xfId="38" applyNumberFormat="1" applyFont="1" applyBorder="1" applyAlignment="1">
      <alignment horizontal="right"/>
    </xf>
    <xf numFmtId="205" fontId="0" fillId="0" borderId="22" xfId="38" applyNumberFormat="1" applyFont="1" applyBorder="1" applyAlignment="1">
      <alignment horizontal="right"/>
    </xf>
    <xf numFmtId="207" fontId="0" fillId="0" borderId="0" xfId="60" applyNumberFormat="1" applyFont="1" applyBorder="1" applyAlignment="1">
      <alignment horizontal="right" vertical="center"/>
    </xf>
    <xf numFmtId="205" fontId="0" fillId="0" borderId="35" xfId="60" applyNumberFormat="1" applyFont="1" applyBorder="1" applyAlignment="1">
      <alignment horizontal="right"/>
    </xf>
    <xf numFmtId="210" fontId="0" fillId="0" borderId="35" xfId="60" applyNumberFormat="1" applyFont="1" applyBorder="1" applyAlignment="1">
      <alignment horizontal="right"/>
    </xf>
    <xf numFmtId="0" fontId="0" fillId="0" borderId="36" xfId="0" applyFont="1" applyBorder="1" applyAlignment="1">
      <alignment vertical="top" wrapText="1" shrinkToFit="1"/>
    </xf>
    <xf numFmtId="210" fontId="0" fillId="35" borderId="37" xfId="0" applyNumberFormat="1" applyFont="1" applyFill="1" applyBorder="1" applyAlignment="1">
      <alignment horizontal="left" vertical="center" shrinkToFit="1"/>
    </xf>
    <xf numFmtId="0" fontId="0" fillId="35" borderId="37" xfId="0" applyFont="1" applyFill="1" applyBorder="1" applyAlignment="1">
      <alignment horizontal="left" vertical="center" shrinkToFit="1"/>
    </xf>
    <xf numFmtId="0" fontId="0" fillId="35" borderId="27" xfId="0" applyFont="1" applyFill="1" applyBorder="1" applyAlignment="1">
      <alignment horizontal="left" vertical="center" shrinkToFit="1"/>
    </xf>
    <xf numFmtId="210" fontId="0" fillId="35" borderId="30" xfId="0" applyNumberFormat="1" applyFont="1" applyFill="1" applyBorder="1" applyAlignment="1">
      <alignment horizontal="left" vertical="center" shrinkToFit="1"/>
    </xf>
    <xf numFmtId="0" fontId="0" fillId="35" borderId="30" xfId="0" applyFont="1" applyFill="1" applyBorder="1" applyAlignment="1">
      <alignment horizontal="left" vertical="center" shrinkToFit="1"/>
    </xf>
    <xf numFmtId="0" fontId="0" fillId="35" borderId="31" xfId="0" applyFont="1" applyFill="1" applyBorder="1" applyAlignment="1">
      <alignment horizontal="left" vertical="center" shrinkToFit="1"/>
    </xf>
    <xf numFmtId="210" fontId="0" fillId="35" borderId="38" xfId="0" applyNumberFormat="1" applyFont="1" applyFill="1" applyBorder="1" applyAlignment="1">
      <alignment horizontal="left" vertical="center" shrinkToFit="1"/>
    </xf>
    <xf numFmtId="199" fontId="0" fillId="35" borderId="31" xfId="0" applyNumberFormat="1" applyFont="1" applyFill="1" applyBorder="1" applyAlignment="1">
      <alignment horizontal="left" vertical="center" shrinkToFit="1"/>
    </xf>
    <xf numFmtId="209" fontId="0" fillId="35" borderId="30" xfId="0" applyNumberFormat="1" applyFont="1" applyFill="1" applyBorder="1" applyAlignment="1">
      <alignment horizontal="left" vertical="center" shrinkToFit="1"/>
    </xf>
    <xf numFmtId="209" fontId="0" fillId="35" borderId="31" xfId="0" applyNumberFormat="1" applyFont="1" applyFill="1" applyBorder="1" applyAlignment="1">
      <alignment horizontal="left" vertical="center" shrinkToFit="1"/>
    </xf>
    <xf numFmtId="0" fontId="0" fillId="35" borderId="0" xfId="0" applyFill="1" applyAlignment="1">
      <alignment horizontal="left" vertical="center" shrinkToFi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196" fontId="0" fillId="0" borderId="10" xfId="6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44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 wrapText="1" shrinkToFit="1"/>
    </xf>
    <xf numFmtId="0" fontId="0" fillId="0" borderId="29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0" fontId="0" fillId="0" borderId="36" xfId="0" applyFont="1" applyBorder="1" applyAlignment="1">
      <alignment horizontal="left" vertical="center" wrapText="1" shrinkToFit="1"/>
    </xf>
    <xf numFmtId="0" fontId="0" fillId="0" borderId="40" xfId="0" applyFont="1" applyBorder="1" applyAlignment="1">
      <alignment horizontal="left" vertical="center" wrapText="1" shrinkToFit="1"/>
    </xf>
    <xf numFmtId="9" fontId="0" fillId="0" borderId="10" xfId="60" applyFont="1" applyBorder="1" applyAlignment="1">
      <alignment horizontal="right" vertical="center"/>
    </xf>
    <xf numFmtId="205" fontId="0" fillId="0" borderId="32" xfId="38" applyNumberFormat="1" applyFont="1" applyBorder="1" applyAlignment="1">
      <alignment horizontal="right"/>
    </xf>
    <xf numFmtId="3" fontId="0" fillId="0" borderId="32" xfId="35" applyNumberFormat="1" applyFont="1" applyFill="1" applyBorder="1" applyAlignment="1">
      <alignment horizontal="right"/>
    </xf>
    <xf numFmtId="210" fontId="0" fillId="0" borderId="46" xfId="49" applyNumberFormat="1" applyFont="1" applyBorder="1" applyAlignment="1">
      <alignment horizontal="right"/>
      <protection/>
    </xf>
    <xf numFmtId="210" fontId="0" fillId="0" borderId="47" xfId="49" applyNumberFormat="1" applyFont="1" applyBorder="1" applyAlignment="1">
      <alignment horizontal="right"/>
      <protection/>
    </xf>
    <xf numFmtId="210" fontId="0" fillId="0" borderId="31" xfId="60" applyNumberFormat="1" applyFont="1" applyBorder="1" applyAlignment="1">
      <alignment horizontal="right"/>
    </xf>
    <xf numFmtId="199" fontId="0" fillId="34" borderId="32" xfId="35" applyNumberFormat="1" applyFont="1" applyFill="1" applyBorder="1" applyAlignment="1" applyProtection="1">
      <alignment horizontal="right"/>
      <protection locked="0"/>
    </xf>
    <xf numFmtId="38" fontId="0" fillId="0" borderId="32" xfId="67" applyNumberFormat="1" applyFont="1" applyFill="1" applyBorder="1" applyAlignment="1">
      <alignment horizontal="right"/>
    </xf>
    <xf numFmtId="3" fontId="0" fillId="0" borderId="46" xfId="45" applyNumberFormat="1" applyFont="1" applyBorder="1" applyAlignment="1">
      <alignment horizontal="right"/>
      <protection/>
    </xf>
    <xf numFmtId="205" fontId="0" fillId="0" borderId="48" xfId="60" applyNumberFormat="1" applyFont="1" applyBorder="1" applyAlignment="1">
      <alignment horizontal="right"/>
    </xf>
    <xf numFmtId="210" fontId="0" fillId="0" borderId="48" xfId="60" applyNumberFormat="1" applyFont="1" applyBorder="1" applyAlignment="1">
      <alignment horizontal="right"/>
    </xf>
    <xf numFmtId="38" fontId="0" fillId="0" borderId="46" xfId="0" applyNumberFormat="1" applyFont="1" applyBorder="1" applyAlignment="1">
      <alignment horizontal="right" vertical="center"/>
    </xf>
    <xf numFmtId="205" fontId="0" fillId="0" borderId="49" xfId="0" applyNumberFormat="1" applyFont="1" applyBorder="1" applyAlignment="1">
      <alignment horizontal="right" vertical="center"/>
    </xf>
    <xf numFmtId="205" fontId="0" fillId="0" borderId="11" xfId="37" applyNumberFormat="1" applyFont="1" applyBorder="1" applyAlignment="1">
      <alignment horizontal="right"/>
    </xf>
    <xf numFmtId="193" fontId="0" fillId="0" borderId="22" xfId="42" applyNumberFormat="1" applyFont="1" applyFill="1" applyBorder="1" applyAlignment="1">
      <alignment horizontal="right" vertical="center"/>
      <protection/>
    </xf>
    <xf numFmtId="210" fontId="0" fillId="0" borderId="50" xfId="0" applyNumberFormat="1" applyFont="1" applyBorder="1" applyAlignment="1">
      <alignment horizontal="right" vertical="center"/>
    </xf>
    <xf numFmtId="205" fontId="0" fillId="0" borderId="31" xfId="60" applyNumberFormat="1" applyFont="1" applyBorder="1" applyAlignment="1">
      <alignment horizontal="right"/>
    </xf>
    <xf numFmtId="0" fontId="0" fillId="0" borderId="51" xfId="0" applyFont="1" applyBorder="1" applyAlignment="1">
      <alignment horizontal="left" vertical="center"/>
    </xf>
    <xf numFmtId="0" fontId="0" fillId="0" borderId="23" xfId="0" applyFont="1" applyBorder="1" applyAlignment="1">
      <alignment horizontal="right" vertical="center" shrinkToFit="1"/>
    </xf>
    <xf numFmtId="193" fontId="0" fillId="0" borderId="15" xfId="0" applyNumberFormat="1" applyFont="1" applyBorder="1" applyAlignment="1">
      <alignment horizontal="right" vertical="center"/>
    </xf>
    <xf numFmtId="193" fontId="0" fillId="0" borderId="22" xfId="0" applyNumberFormat="1" applyFont="1" applyBorder="1" applyAlignment="1">
      <alignment horizontal="right" vertical="center"/>
    </xf>
    <xf numFmtId="38" fontId="0" fillId="0" borderId="15" xfId="67" applyNumberFormat="1" applyFont="1" applyBorder="1" applyAlignment="1">
      <alignment horizontal="right" vertical="center"/>
    </xf>
    <xf numFmtId="38" fontId="0" fillId="0" borderId="37" xfId="67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193" fontId="0" fillId="0" borderId="17" xfId="49" applyNumberFormat="1" applyFont="1" applyBorder="1" applyAlignment="1">
      <alignment horizontal="right"/>
      <protection/>
    </xf>
    <xf numFmtId="210" fontId="0" fillId="0" borderId="19" xfId="0" applyNumberFormat="1" applyFont="1" applyBorder="1" applyAlignment="1">
      <alignment horizontal="right" vertical="center"/>
    </xf>
    <xf numFmtId="38" fontId="0" fillId="0" borderId="16" xfId="67" applyNumberFormat="1" applyFont="1" applyBorder="1" applyAlignment="1">
      <alignment horizontal="right" vertical="center"/>
    </xf>
    <xf numFmtId="199" fontId="0" fillId="0" borderId="17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right" vertical="center"/>
    </xf>
    <xf numFmtId="205" fontId="0" fillId="0" borderId="19" xfId="60" applyNumberFormat="1" applyFont="1" applyBorder="1" applyAlignment="1">
      <alignment horizontal="right" vertical="center"/>
    </xf>
    <xf numFmtId="209" fontId="0" fillId="0" borderId="17" xfId="0" applyNumberFormat="1" applyFont="1" applyBorder="1" applyAlignment="1">
      <alignment horizontal="right" vertical="center"/>
    </xf>
    <xf numFmtId="210" fontId="0" fillId="0" borderId="19" xfId="6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9" fontId="0" fillId="0" borderId="19" xfId="60" applyFont="1" applyBorder="1" applyAlignment="1">
      <alignment horizontal="right" vertical="center"/>
    </xf>
    <xf numFmtId="209" fontId="7" fillId="33" borderId="14" xfId="35" applyNumberFormat="1" applyFont="1" applyFill="1" applyBorder="1" applyAlignment="1">
      <alignment horizontal="right"/>
    </xf>
    <xf numFmtId="209" fontId="0" fillId="0" borderId="20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210" fontId="0" fillId="0" borderId="50" xfId="46" applyNumberFormat="1" applyFont="1" applyBorder="1" applyAlignment="1" applyProtection="1">
      <alignment horizontal="right"/>
      <protection/>
    </xf>
    <xf numFmtId="210" fontId="0" fillId="0" borderId="54" xfId="46" applyNumberFormat="1" applyFont="1" applyBorder="1" applyAlignment="1" applyProtection="1">
      <alignment horizontal="right"/>
      <protection/>
    </xf>
    <xf numFmtId="0" fontId="0" fillId="0" borderId="1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209" fontId="0" fillId="0" borderId="55" xfId="0" applyNumberFormat="1" applyFont="1" applyBorder="1" applyAlignment="1">
      <alignment horizontal="right" vertical="center"/>
    </xf>
    <xf numFmtId="209" fontId="0" fillId="0" borderId="56" xfId="60" applyNumberFormat="1" applyFont="1" applyBorder="1" applyAlignment="1">
      <alignment horizontal="right" vertical="center"/>
    </xf>
    <xf numFmtId="210" fontId="0" fillId="0" borderId="56" xfId="60" applyNumberFormat="1" applyFont="1" applyBorder="1" applyAlignment="1">
      <alignment horizontal="right" vertical="center"/>
    </xf>
    <xf numFmtId="207" fontId="0" fillId="0" borderId="50" xfId="48" applyNumberFormat="1" applyFont="1" applyFill="1" applyBorder="1" applyAlignment="1" applyProtection="1">
      <alignment horizontal="right" vertical="center"/>
      <protection/>
    </xf>
    <xf numFmtId="207" fontId="0" fillId="0" borderId="50" xfId="60" applyNumberFormat="1" applyFont="1" applyBorder="1" applyAlignment="1">
      <alignment horizontal="right" vertical="center"/>
    </xf>
    <xf numFmtId="207" fontId="0" fillId="0" borderId="57" xfId="60" applyNumberFormat="1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0" fillId="0" borderId="58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3" fontId="0" fillId="34" borderId="11" xfId="35" applyNumberFormat="1" applyFont="1" applyFill="1" applyBorder="1" applyAlignment="1" applyProtection="1">
      <alignment horizontal="right"/>
      <protection locked="0"/>
    </xf>
    <xf numFmtId="193" fontId="0" fillId="33" borderId="59" xfId="35" applyNumberFormat="1" applyFont="1" applyFill="1" applyBorder="1" applyAlignment="1" applyProtection="1">
      <alignment horizontal="right"/>
      <protection locked="0"/>
    </xf>
    <xf numFmtId="3" fontId="0" fillId="0" borderId="59" xfId="47" applyNumberFormat="1" applyFont="1" applyFill="1" applyBorder="1" applyAlignment="1">
      <alignment horizontal="right"/>
      <protection/>
    </xf>
    <xf numFmtId="38" fontId="0" fillId="0" borderId="60" xfId="0" applyNumberFormat="1" applyFont="1" applyBorder="1" applyAlignment="1">
      <alignment horizontal="right" vertical="center"/>
    </xf>
    <xf numFmtId="205" fontId="0" fillId="0" borderId="35" xfId="0" applyNumberFormat="1" applyFont="1" applyBorder="1" applyAlignment="1">
      <alignment horizontal="right" vertical="center"/>
    </xf>
    <xf numFmtId="209" fontId="0" fillId="0" borderId="30" xfId="0" applyNumberFormat="1" applyFont="1" applyBorder="1" applyAlignment="1">
      <alignment horizontal="right" vertical="center"/>
    </xf>
    <xf numFmtId="210" fontId="0" fillId="0" borderId="61" xfId="46" applyNumberFormat="1" applyFont="1" applyBorder="1" applyAlignment="1" applyProtection="1">
      <alignment horizontal="right"/>
      <protection/>
    </xf>
    <xf numFmtId="193" fontId="0" fillId="0" borderId="37" xfId="0" applyNumberFormat="1" applyFont="1" applyBorder="1" applyAlignment="1">
      <alignment horizontal="right" vertical="center"/>
    </xf>
    <xf numFmtId="193" fontId="0" fillId="0" borderId="27" xfId="0" applyNumberFormat="1" applyFont="1" applyBorder="1" applyAlignment="1">
      <alignment horizontal="right" vertical="center"/>
    </xf>
    <xf numFmtId="210" fontId="0" fillId="0" borderId="30" xfId="0" applyNumberFormat="1" applyFont="1" applyBorder="1" applyAlignment="1">
      <alignment horizontal="right" vertical="center"/>
    </xf>
    <xf numFmtId="210" fontId="0" fillId="0" borderId="62" xfId="0" applyNumberFormat="1" applyFont="1" applyBorder="1" applyAlignment="1">
      <alignment horizontal="right" vertical="center"/>
    </xf>
    <xf numFmtId="38" fontId="0" fillId="0" borderId="30" xfId="0" applyNumberFormat="1" applyFont="1" applyBorder="1" applyAlignment="1">
      <alignment horizontal="right" vertical="center"/>
    </xf>
    <xf numFmtId="210" fontId="0" fillId="0" borderId="62" xfId="60" applyNumberFormat="1" applyFont="1" applyBorder="1" applyAlignment="1">
      <alignment horizontal="right" vertical="center"/>
    </xf>
    <xf numFmtId="199" fontId="0" fillId="34" borderId="37" xfId="35" applyNumberFormat="1" applyFont="1" applyFill="1" applyBorder="1" applyAlignment="1" applyProtection="1">
      <alignment horizontal="right"/>
      <protection locked="0"/>
    </xf>
    <xf numFmtId="38" fontId="0" fillId="0" borderId="37" xfId="67" applyNumberFormat="1" applyFont="1" applyFill="1" applyBorder="1" applyAlignment="1">
      <alignment horizontal="right"/>
    </xf>
    <xf numFmtId="0" fontId="0" fillId="0" borderId="61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63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3" fontId="0" fillId="0" borderId="18" xfId="35" applyNumberFormat="1" applyFont="1" applyFill="1" applyBorder="1" applyAlignment="1">
      <alignment horizontal="right"/>
    </xf>
    <xf numFmtId="3" fontId="0" fillId="0" borderId="18" xfId="45" applyNumberFormat="1" applyFont="1" applyBorder="1" applyAlignment="1">
      <alignment horizontal="right"/>
      <protection/>
    </xf>
    <xf numFmtId="38" fontId="0" fillId="0" borderId="18" xfId="66" applyFont="1" applyBorder="1" applyAlignment="1">
      <alignment horizontal="right" vertical="center"/>
    </xf>
    <xf numFmtId="212" fontId="0" fillId="0" borderId="18" xfId="0" applyNumberFormat="1" applyFont="1" applyBorder="1" applyAlignment="1">
      <alignment horizontal="right" vertical="center"/>
    </xf>
    <xf numFmtId="199" fontId="0" fillId="34" borderId="18" xfId="35" applyNumberFormat="1" applyFont="1" applyFill="1" applyBorder="1" applyAlignment="1" applyProtection="1">
      <alignment horizontal="right"/>
      <protection locked="0"/>
    </xf>
    <xf numFmtId="38" fontId="0" fillId="0" borderId="18" xfId="67" applyNumberFormat="1" applyFont="1" applyFill="1" applyBorder="1" applyAlignment="1">
      <alignment horizontal="right"/>
    </xf>
    <xf numFmtId="207" fontId="0" fillId="0" borderId="18" xfId="6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3" xfId="0" applyBorder="1" applyAlignment="1">
      <alignment vertical="center"/>
    </xf>
    <xf numFmtId="3" fontId="3" fillId="0" borderId="18" xfId="45" applyNumberFormat="1" applyFont="1" applyBorder="1" applyAlignment="1">
      <alignment horizontal="right"/>
      <protection/>
    </xf>
    <xf numFmtId="0" fontId="0" fillId="0" borderId="32" xfId="0" applyFont="1" applyBorder="1" applyAlignment="1">
      <alignment vertical="center"/>
    </xf>
    <xf numFmtId="0" fontId="0" fillId="35" borderId="42" xfId="0" applyFont="1" applyFill="1" applyBorder="1" applyAlignment="1">
      <alignment horizontal="left" vertical="center" shrinkToFit="1"/>
    </xf>
    <xf numFmtId="0" fontId="0" fillId="35" borderId="40" xfId="0" applyFont="1" applyFill="1" applyBorder="1" applyAlignment="1">
      <alignment horizontal="left" vertical="center" shrinkToFit="1"/>
    </xf>
    <xf numFmtId="205" fontId="0" fillId="0" borderId="48" xfId="0" applyNumberFormat="1" applyFont="1" applyBorder="1" applyAlignment="1">
      <alignment horizontal="right" vertical="center"/>
    </xf>
    <xf numFmtId="205" fontId="0" fillId="0" borderId="24" xfId="60" applyNumberFormat="1" applyFont="1" applyBorder="1" applyAlignment="1">
      <alignment horizontal="right"/>
    </xf>
    <xf numFmtId="205" fontId="0" fillId="0" borderId="24" xfId="0" applyNumberFormat="1" applyFont="1" applyBorder="1" applyAlignment="1">
      <alignment horizontal="right" vertical="center"/>
    </xf>
    <xf numFmtId="210" fontId="0" fillId="0" borderId="24" xfId="60" applyNumberFormat="1" applyFont="1" applyBorder="1" applyAlignment="1">
      <alignment horizontal="right"/>
    </xf>
    <xf numFmtId="209" fontId="0" fillId="0" borderId="49" xfId="0" applyNumberFormat="1" applyFont="1" applyBorder="1" applyAlignment="1">
      <alignment horizontal="center" vertical="center"/>
    </xf>
    <xf numFmtId="209" fontId="0" fillId="0" borderId="48" xfId="0" applyNumberFormat="1" applyFont="1" applyBorder="1" applyAlignment="1">
      <alignment horizontal="center" vertical="center"/>
    </xf>
    <xf numFmtId="209" fontId="0" fillId="0" borderId="31" xfId="0" applyNumberFormat="1" applyFont="1" applyBorder="1" applyAlignment="1">
      <alignment horizontal="center" vertical="center"/>
    </xf>
    <xf numFmtId="209" fontId="7" fillId="33" borderId="28" xfId="35" applyNumberFormat="1" applyFont="1" applyFill="1" applyBorder="1" applyAlignment="1">
      <alignment horizontal="right" vertical="center"/>
    </xf>
    <xf numFmtId="209" fontId="7" fillId="33" borderId="64" xfId="35" applyNumberFormat="1" applyFont="1" applyFill="1" applyBorder="1" applyAlignment="1">
      <alignment horizontal="right" vertical="center"/>
    </xf>
    <xf numFmtId="209" fontId="7" fillId="33" borderId="60" xfId="35" applyNumberFormat="1" applyFont="1" applyFill="1" applyBorder="1" applyAlignment="1">
      <alignment horizontal="right" vertical="center"/>
    </xf>
    <xf numFmtId="210" fontId="0" fillId="0" borderId="48" xfId="0" applyNumberFormat="1" applyFont="1" applyBorder="1" applyAlignment="1">
      <alignment horizontal="right" vertical="center"/>
    </xf>
    <xf numFmtId="210" fontId="0" fillId="0" borderId="35" xfId="0" applyNumberFormat="1" applyFont="1" applyBorder="1" applyAlignment="1">
      <alignment horizontal="right" vertical="center"/>
    </xf>
    <xf numFmtId="209" fontId="7" fillId="33" borderId="46" xfId="35" applyNumberFormat="1" applyFont="1" applyFill="1" applyBorder="1" applyAlignment="1">
      <alignment horizontal="right" vertical="center"/>
    </xf>
    <xf numFmtId="209" fontId="0" fillId="0" borderId="49" xfId="0" applyNumberFormat="1" applyFont="1" applyBorder="1" applyAlignment="1">
      <alignment horizontal="right" vertical="center"/>
    </xf>
    <xf numFmtId="209" fontId="0" fillId="0" borderId="48" xfId="0" applyNumberFormat="1" applyFont="1" applyBorder="1" applyAlignment="1">
      <alignment horizontal="right" vertical="center"/>
    </xf>
    <xf numFmtId="209" fontId="0" fillId="0" borderId="35" xfId="0" applyNumberFormat="1" applyFont="1" applyBorder="1" applyAlignment="1">
      <alignment horizontal="right" vertical="center"/>
    </xf>
    <xf numFmtId="210" fontId="0" fillId="0" borderId="53" xfId="0" applyNumberFormat="1" applyFont="1" applyBorder="1" applyAlignment="1">
      <alignment horizontal="right" vertical="center"/>
    </xf>
    <xf numFmtId="210" fontId="0" fillId="0" borderId="50" xfId="0" applyNumberFormat="1" applyFont="1" applyBorder="1" applyAlignment="1">
      <alignment horizontal="right" vertical="center"/>
    </xf>
    <xf numFmtId="210" fontId="0" fillId="0" borderId="57" xfId="0" applyNumberFormat="1" applyFont="1" applyBorder="1" applyAlignment="1">
      <alignment horizontal="right" vertical="center"/>
    </xf>
    <xf numFmtId="209" fontId="0" fillId="0" borderId="46" xfId="0" applyNumberFormat="1" applyFont="1" applyBorder="1" applyAlignment="1">
      <alignment horizontal="right" vertical="center"/>
    </xf>
    <xf numFmtId="209" fontId="0" fillId="0" borderId="64" xfId="0" applyNumberFormat="1" applyFont="1" applyBorder="1" applyAlignment="1">
      <alignment horizontal="right" vertical="center"/>
    </xf>
    <xf numFmtId="209" fontId="0" fillId="0" borderId="60" xfId="0" applyNumberFormat="1" applyFont="1" applyBorder="1" applyAlignment="1">
      <alignment horizontal="right" vertical="center"/>
    </xf>
    <xf numFmtId="210" fontId="0" fillId="0" borderId="54" xfId="0" applyNumberFormat="1" applyFont="1" applyBorder="1" applyAlignment="1">
      <alignment horizontal="right" vertical="center"/>
    </xf>
    <xf numFmtId="209" fontId="0" fillId="0" borderId="30" xfId="0" applyNumberFormat="1" applyFont="1" applyBorder="1" applyAlignment="1">
      <alignment horizontal="right" vertical="center"/>
    </xf>
    <xf numFmtId="210" fontId="0" fillId="0" borderId="32" xfId="0" applyNumberFormat="1" applyFont="1" applyBorder="1" applyAlignment="1">
      <alignment horizontal="right" vertical="center"/>
    </xf>
    <xf numFmtId="210" fontId="0" fillId="0" borderId="58" xfId="0" applyNumberFormat="1" applyFont="1" applyBorder="1" applyAlignment="1">
      <alignment horizontal="right" vertical="center"/>
    </xf>
    <xf numFmtId="210" fontId="0" fillId="0" borderId="37" xfId="0" applyNumberFormat="1" applyFont="1" applyBorder="1" applyAlignment="1">
      <alignment horizontal="right" vertical="center"/>
    </xf>
    <xf numFmtId="210" fontId="0" fillId="0" borderId="49" xfId="0" applyNumberFormat="1" applyFont="1" applyBorder="1" applyAlignment="1">
      <alignment horizontal="right" vertical="center"/>
    </xf>
    <xf numFmtId="210" fontId="0" fillId="0" borderId="31" xfId="0" applyNumberFormat="1" applyFont="1" applyBorder="1" applyAlignment="1">
      <alignment horizontal="right" vertical="center"/>
    </xf>
    <xf numFmtId="210" fontId="0" fillId="0" borderId="29" xfId="0" applyNumberFormat="1" applyFont="1" applyBorder="1" applyAlignment="1">
      <alignment horizontal="right" vertical="center"/>
    </xf>
    <xf numFmtId="210" fontId="0" fillId="0" borderId="59" xfId="0" applyNumberFormat="1" applyFont="1" applyBorder="1" applyAlignment="1">
      <alignment horizontal="right" vertical="center"/>
    </xf>
    <xf numFmtId="210" fontId="0" fillId="0" borderId="36" xfId="0" applyNumberFormat="1" applyFont="1" applyBorder="1" applyAlignment="1">
      <alignment horizontal="right" vertical="center"/>
    </xf>
    <xf numFmtId="209" fontId="7" fillId="33" borderId="30" xfId="35" applyNumberFormat="1" applyFont="1" applyFill="1" applyBorder="1" applyAlignment="1">
      <alignment horizontal="right" vertical="center"/>
    </xf>
    <xf numFmtId="209" fontId="7" fillId="33" borderId="49" xfId="35" applyNumberFormat="1" applyFont="1" applyFill="1" applyBorder="1" applyAlignment="1">
      <alignment horizontal="right" vertical="center"/>
    </xf>
    <xf numFmtId="209" fontId="7" fillId="33" borderId="48" xfId="35" applyNumberFormat="1" applyFont="1" applyFill="1" applyBorder="1" applyAlignment="1">
      <alignment horizontal="right" vertical="center"/>
    </xf>
    <xf numFmtId="209" fontId="7" fillId="33" borderId="35" xfId="35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left" vertical="center" wrapText="1" shrinkToFit="1"/>
    </xf>
    <xf numFmtId="0" fontId="0" fillId="0" borderId="65" xfId="0" applyFont="1" applyBorder="1" applyAlignment="1">
      <alignment horizontal="left" vertical="center" wrapText="1" shrinkToFit="1"/>
    </xf>
    <xf numFmtId="209" fontId="7" fillId="33" borderId="29" xfId="35" applyNumberFormat="1" applyFont="1" applyFill="1" applyBorder="1" applyAlignment="1">
      <alignment horizontal="right" vertical="center"/>
    </xf>
    <xf numFmtId="209" fontId="7" fillId="33" borderId="31" xfId="35" applyNumberFormat="1" applyFont="1" applyFill="1" applyBorder="1" applyAlignment="1">
      <alignment horizontal="right" vertical="center"/>
    </xf>
    <xf numFmtId="209" fontId="0" fillId="0" borderId="28" xfId="0" applyNumberFormat="1" applyFont="1" applyBorder="1" applyAlignment="1">
      <alignment horizontal="right" vertical="center"/>
    </xf>
    <xf numFmtId="209" fontId="0" fillId="0" borderId="29" xfId="0" applyNumberFormat="1" applyFont="1" applyBorder="1" applyAlignment="1">
      <alignment horizontal="right" vertical="center"/>
    </xf>
    <xf numFmtId="210" fontId="7" fillId="33" borderId="49" xfId="35" applyNumberFormat="1" applyFont="1" applyFill="1" applyBorder="1" applyAlignment="1">
      <alignment horizontal="right" vertical="center"/>
    </xf>
    <xf numFmtId="210" fontId="7" fillId="33" borderId="48" xfId="35" applyNumberFormat="1" applyFont="1" applyFill="1" applyBorder="1" applyAlignment="1">
      <alignment horizontal="right" vertical="center"/>
    </xf>
    <xf numFmtId="210" fontId="7" fillId="33" borderId="31" xfId="35" applyNumberFormat="1" applyFont="1" applyFill="1" applyBorder="1" applyAlignment="1">
      <alignment horizontal="right" vertical="center"/>
    </xf>
    <xf numFmtId="0" fontId="8" fillId="0" borderId="6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 wrapText="1" shrinkToFit="1"/>
    </xf>
    <xf numFmtId="0" fontId="0" fillId="0" borderId="43" xfId="0" applyFont="1" applyBorder="1" applyAlignment="1">
      <alignment horizontal="left" vertical="center" wrapText="1" shrinkToFit="1"/>
    </xf>
    <xf numFmtId="209" fontId="7" fillId="33" borderId="67" xfId="35" applyNumberFormat="1" applyFont="1" applyFill="1" applyBorder="1" applyAlignment="1">
      <alignment horizontal="right" vertical="center"/>
    </xf>
    <xf numFmtId="209" fontId="7" fillId="33" borderId="68" xfId="35" applyNumberFormat="1" applyFont="1" applyFill="1" applyBorder="1" applyAlignment="1">
      <alignment horizontal="right" vertical="center"/>
    </xf>
    <xf numFmtId="209" fontId="7" fillId="33" borderId="69" xfId="35" applyNumberFormat="1" applyFont="1" applyFill="1" applyBorder="1" applyAlignment="1">
      <alignment horizontal="right" vertical="center"/>
    </xf>
    <xf numFmtId="210" fontId="0" fillId="0" borderId="15" xfId="0" applyNumberFormat="1" applyFont="1" applyBorder="1" applyAlignment="1">
      <alignment horizontal="right" vertical="center"/>
    </xf>
    <xf numFmtId="210" fontId="0" fillId="0" borderId="11" xfId="0" applyNumberFormat="1" applyFont="1" applyBorder="1" applyAlignment="1">
      <alignment horizontal="right" vertical="center"/>
    </xf>
    <xf numFmtId="210" fontId="0" fillId="0" borderId="22" xfId="0" applyNumberFormat="1" applyFont="1" applyBorder="1" applyAlignment="1">
      <alignment horizontal="right" vertical="center"/>
    </xf>
    <xf numFmtId="209" fontId="0" fillId="0" borderId="67" xfId="0" applyNumberFormat="1" applyFont="1" applyBorder="1" applyAlignment="1">
      <alignment horizontal="right" vertical="center"/>
    </xf>
    <xf numFmtId="209" fontId="0" fillId="0" borderId="68" xfId="0" applyNumberFormat="1" applyFont="1" applyBorder="1" applyAlignment="1">
      <alignment horizontal="right" vertical="center"/>
    </xf>
    <xf numFmtId="209" fontId="0" fillId="0" borderId="70" xfId="0" applyNumberFormat="1" applyFont="1" applyBorder="1" applyAlignment="1">
      <alignment horizontal="right" vertical="center"/>
    </xf>
    <xf numFmtId="209" fontId="0" fillId="0" borderId="71" xfId="0" applyNumberFormat="1" applyBorder="1" applyAlignment="1">
      <alignment horizontal="right" vertical="center"/>
    </xf>
    <xf numFmtId="209" fontId="0" fillId="0" borderId="72" xfId="0" applyNumberFormat="1" applyFont="1" applyBorder="1" applyAlignment="1">
      <alignment horizontal="right" vertical="center"/>
    </xf>
    <xf numFmtId="209" fontId="0" fillId="0" borderId="62" xfId="0" applyNumberFormat="1" applyFont="1" applyBorder="1" applyAlignment="1">
      <alignment horizontal="right" vertical="center"/>
    </xf>
    <xf numFmtId="209" fontId="0" fillId="0" borderId="69" xfId="0" applyNumberFormat="1" applyFont="1" applyBorder="1" applyAlignment="1">
      <alignment horizontal="right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NCLAS,REZONES Y SUS PARTES,DE FUNDICION,DE HIERRO O DE ACERO" xfId="33"/>
    <cellStyle name="ANCLAS,REZONES Y SUS PARTES,DE FUNDICION,DE HIERRO O DE ACERO 2" xfId="34"/>
    <cellStyle name="ANCLAS,REZONES Y SUS PARTES,DE FUNDICION,DE HIERRO O DE ACERO_01Cuadros Inf  Económico Sector  Externo ENERO-2009" xfId="35"/>
    <cellStyle name="Millares [0] 2" xfId="36"/>
    <cellStyle name="Millares 2" xfId="37"/>
    <cellStyle name="Millares_Anexo EstadísticoSetiembre2009" xfId="38"/>
    <cellStyle name="Millares_CUENTA 1" xfId="39"/>
    <cellStyle name="Normal 10" xfId="40"/>
    <cellStyle name="Normal 11" xfId="41"/>
    <cellStyle name="Normal 2" xfId="42"/>
    <cellStyle name="Normal 2_01Cuadros Inf  Económico Sector  Externo ENERO-2009" xfId="43"/>
    <cellStyle name="Normal 2_Cuadros Inf  Económico S  Externo JUNIO-2008" xfId="44"/>
    <cellStyle name="Normal_APENDICE ESTADÍSTICO Ene99" xfId="45"/>
    <cellStyle name="Normal_Cuentas cuadros de coyuntura(jun07)_Anexo Estadístico NOVIEMBRE 2008 IMAEP" xfId="46"/>
    <cellStyle name="Normal_Mayo2005deuda 2" xfId="47"/>
    <cellStyle name="Normal_PAG12" xfId="48"/>
    <cellStyle name="Normal_Precios-Estadisticas FEBRERO 2008" xfId="49"/>
    <cellStyle name="Porcentual 2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2"/>
  <sheetViews>
    <sheetView tabSelected="1" zoomScaleSheetLayoutView="5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30" sqref="B130"/>
    </sheetView>
  </sheetViews>
  <sheetFormatPr defaultColWidth="9.00390625" defaultRowHeight="13.5"/>
  <cols>
    <col min="1" max="1" width="5.50390625" style="0" customWidth="1"/>
    <col min="2" max="2" width="3.50390625" style="0" bestFit="1" customWidth="1"/>
    <col min="3" max="3" width="8.00390625" style="0" customWidth="1"/>
    <col min="4" max="4" width="7.375" style="0" customWidth="1"/>
    <col min="5" max="5" width="7.875" style="0" customWidth="1"/>
    <col min="6" max="6" width="9.875" style="0" customWidth="1"/>
    <col min="7" max="7" width="6.00390625" style="0" customWidth="1"/>
    <col min="8" max="8" width="6.125" style="0" customWidth="1"/>
    <col min="9" max="14" width="11.25390625" style="0" customWidth="1"/>
    <col min="15" max="16" width="8.75390625" style="0" customWidth="1"/>
    <col min="17" max="18" width="11.25390625" style="0" customWidth="1"/>
    <col min="19" max="19" width="9.75390625" style="0" hidden="1" customWidth="1"/>
  </cols>
  <sheetData>
    <row r="1" spans="1:18" ht="18.75">
      <c r="A1" s="267" t="s">
        <v>32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18" ht="18" thickBo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19" s="1" customFormat="1" ht="54.75" customHeight="1" thickBot="1">
      <c r="A3" s="130" t="s">
        <v>10</v>
      </c>
      <c r="B3" s="131" t="s">
        <v>11</v>
      </c>
      <c r="C3" s="132" t="s">
        <v>16</v>
      </c>
      <c r="D3" s="257" t="s">
        <v>17</v>
      </c>
      <c r="E3" s="258"/>
      <c r="F3" s="133" t="s">
        <v>18</v>
      </c>
      <c r="G3" s="257" t="s">
        <v>19</v>
      </c>
      <c r="H3" s="258"/>
      <c r="I3" s="269" t="s">
        <v>20</v>
      </c>
      <c r="J3" s="270"/>
      <c r="K3" s="269" t="s">
        <v>21</v>
      </c>
      <c r="L3" s="270"/>
      <c r="M3" s="269" t="s">
        <v>12</v>
      </c>
      <c r="N3" s="270"/>
      <c r="O3" s="269" t="s">
        <v>13</v>
      </c>
      <c r="P3" s="270"/>
      <c r="Q3" s="134" t="s">
        <v>22</v>
      </c>
      <c r="R3" s="134" t="s">
        <v>14</v>
      </c>
      <c r="S3" s="108" t="s">
        <v>15</v>
      </c>
    </row>
    <row r="4" spans="1:19" ht="14.25" thickBot="1">
      <c r="A4" s="12"/>
      <c r="B4" s="75"/>
      <c r="C4" s="153" t="s">
        <v>0</v>
      </c>
      <c r="D4" s="35"/>
      <c r="E4" s="120"/>
      <c r="F4" s="121" t="s">
        <v>3</v>
      </c>
      <c r="G4" s="35"/>
      <c r="H4" s="120"/>
      <c r="I4" s="123" t="s">
        <v>23</v>
      </c>
      <c r="J4" s="125" t="s">
        <v>24</v>
      </c>
      <c r="K4" s="123" t="s">
        <v>23</v>
      </c>
      <c r="L4" s="125" t="s">
        <v>24</v>
      </c>
      <c r="M4" s="123" t="s">
        <v>8</v>
      </c>
      <c r="N4" s="125" t="s">
        <v>0</v>
      </c>
      <c r="O4" s="122" t="s">
        <v>9</v>
      </c>
      <c r="P4" s="126" t="s">
        <v>0</v>
      </c>
      <c r="Q4" s="185" t="s">
        <v>9</v>
      </c>
      <c r="R4" s="186" t="s">
        <v>8</v>
      </c>
      <c r="S4" s="173" t="s">
        <v>2</v>
      </c>
    </row>
    <row r="5" spans="1:19" ht="14.25" thickBot="1">
      <c r="A5" s="10"/>
      <c r="B5" s="11"/>
      <c r="C5" s="173"/>
      <c r="D5" s="152" t="s">
        <v>25</v>
      </c>
      <c r="E5" s="127"/>
      <c r="F5" s="128" t="s">
        <v>25</v>
      </c>
      <c r="G5" s="129"/>
      <c r="H5" s="127" t="s">
        <v>7</v>
      </c>
      <c r="I5" s="129" t="s">
        <v>7</v>
      </c>
      <c r="J5" s="127" t="s">
        <v>31</v>
      </c>
      <c r="K5" s="129" t="s">
        <v>7</v>
      </c>
      <c r="L5" s="127" t="s">
        <v>31</v>
      </c>
      <c r="M5" s="129" t="s">
        <v>7</v>
      </c>
      <c r="N5" s="127" t="s">
        <v>31</v>
      </c>
      <c r="O5" s="129" t="s">
        <v>7</v>
      </c>
      <c r="P5" s="127" t="s">
        <v>31</v>
      </c>
      <c r="Q5" s="128" t="s">
        <v>6</v>
      </c>
      <c r="R5" s="128" t="s">
        <v>6</v>
      </c>
      <c r="S5" s="173" t="s">
        <v>6</v>
      </c>
    </row>
    <row r="6" spans="1:19" ht="13.5">
      <c r="A6" s="171">
        <v>2001</v>
      </c>
      <c r="B6" s="176"/>
      <c r="C6" s="174">
        <v>2.064281507527582</v>
      </c>
      <c r="D6" s="4">
        <v>110.78333333333335</v>
      </c>
      <c r="E6" s="154" t="s">
        <v>4</v>
      </c>
      <c r="F6" s="156">
        <v>4149</v>
      </c>
      <c r="G6" s="158" t="s">
        <v>4</v>
      </c>
      <c r="H6" s="159">
        <v>8.385335413416556</v>
      </c>
      <c r="I6" s="161">
        <v>990204.9219999999</v>
      </c>
      <c r="J6" s="162"/>
      <c r="K6" s="41">
        <v>1988820.415</v>
      </c>
      <c r="L6" s="165"/>
      <c r="M6" s="44">
        <f>I6-K6</f>
        <v>-998615.4930000001</v>
      </c>
      <c r="N6" s="167"/>
      <c r="O6" s="169">
        <v>-266.36</v>
      </c>
      <c r="P6" s="178"/>
      <c r="Q6" s="188">
        <v>723.136837</v>
      </c>
      <c r="R6" s="189">
        <v>2170595</v>
      </c>
      <c r="S6" s="181">
        <v>0.16225351294010731</v>
      </c>
    </row>
    <row r="7" spans="1:19" ht="13.5">
      <c r="A7" s="171">
        <v>2002</v>
      </c>
      <c r="B7" s="176"/>
      <c r="C7" s="174">
        <v>-0.04856845607478988</v>
      </c>
      <c r="D7" s="4">
        <v>110.01666666666665</v>
      </c>
      <c r="E7" s="4" t="s">
        <v>4</v>
      </c>
      <c r="F7" s="5">
        <v>5773.4783333333335</v>
      </c>
      <c r="G7" s="17" t="s">
        <v>4</v>
      </c>
      <c r="H7" s="54">
        <v>14.645555955379663</v>
      </c>
      <c r="I7" s="6">
        <v>950600.3089999999</v>
      </c>
      <c r="J7" s="20">
        <f>(I7/I6-1)*100</f>
        <v>-3.9996380668364306</v>
      </c>
      <c r="K7" s="7">
        <v>1510248.9430000002</v>
      </c>
      <c r="L7" s="21">
        <f>(K7/K6-1)*100</f>
        <v>-24.063081230991877</v>
      </c>
      <c r="M7" s="8">
        <f aca="true" t="shared" si="0" ref="M7:M15">I7-K7</f>
        <v>-559648.6340000003</v>
      </c>
      <c r="N7" s="124">
        <f aca="true" t="shared" si="1" ref="N7:N14">(M7/M6-1)*100</f>
        <v>-43.95754542934973</v>
      </c>
      <c r="O7" s="9">
        <v>92.6002287405818</v>
      </c>
      <c r="P7" s="179">
        <f>O7/O6-1</f>
        <v>-1.3476506560316182</v>
      </c>
      <c r="Q7" s="14">
        <v>641.31872</v>
      </c>
      <c r="R7" s="15">
        <v>2283113</v>
      </c>
      <c r="S7" s="181">
        <v>0.1940428265889179</v>
      </c>
    </row>
    <row r="8" spans="1:19" ht="13.5">
      <c r="A8" s="171">
        <v>2003</v>
      </c>
      <c r="B8" s="176"/>
      <c r="C8" s="174">
        <v>3.839606130716078</v>
      </c>
      <c r="D8" s="4">
        <v>114.25</v>
      </c>
      <c r="E8" s="4" t="s">
        <v>4</v>
      </c>
      <c r="F8" s="5">
        <v>6435.505</v>
      </c>
      <c r="G8" s="17" t="s">
        <v>4</v>
      </c>
      <c r="H8" s="54">
        <v>9.32203389830508</v>
      </c>
      <c r="I8" s="6">
        <v>1305733</v>
      </c>
      <c r="J8" s="20">
        <f aca="true" t="shared" si="2" ref="J8:J13">(I8/I7-1)*100</f>
        <v>37.3587813550774</v>
      </c>
      <c r="K8" s="7">
        <v>1766305.0489999999</v>
      </c>
      <c r="L8" s="21">
        <f aca="true" t="shared" si="3" ref="L8:L13">(K8/K7-1)*100</f>
        <v>16.954562834612076</v>
      </c>
      <c r="M8" s="8">
        <f t="shared" si="0"/>
        <v>-460572.0489999999</v>
      </c>
      <c r="N8" s="124">
        <f t="shared" si="1"/>
        <v>-17.703355101908524</v>
      </c>
      <c r="O8" s="9">
        <v>129.46925229607498</v>
      </c>
      <c r="P8" s="180">
        <f aca="true" t="shared" si="4" ref="P8:P15">O8/O7-1</f>
        <v>0.3981526185942934</v>
      </c>
      <c r="Q8" s="22">
        <v>983.372472</v>
      </c>
      <c r="R8" s="15">
        <v>2431696</v>
      </c>
      <c r="S8" s="181">
        <v>0.2059643291278423</v>
      </c>
    </row>
    <row r="9" spans="1:19" ht="13.5">
      <c r="A9" s="171">
        <v>2004</v>
      </c>
      <c r="B9" s="176"/>
      <c r="C9" s="174">
        <v>4.1352776855640485</v>
      </c>
      <c r="D9" s="4">
        <v>119.5</v>
      </c>
      <c r="E9" s="4" t="s">
        <v>4</v>
      </c>
      <c r="F9" s="5">
        <v>5975.6848701298695</v>
      </c>
      <c r="G9" s="17" t="s">
        <v>4</v>
      </c>
      <c r="H9" s="54">
        <v>2.8136663795578443</v>
      </c>
      <c r="I9" s="6">
        <v>1553514</v>
      </c>
      <c r="J9" s="20">
        <f t="shared" si="2"/>
        <v>18.976391038596716</v>
      </c>
      <c r="K9" s="7">
        <v>2480287.0880000005</v>
      </c>
      <c r="L9" s="21">
        <f t="shared" si="3"/>
        <v>40.42235169990733</v>
      </c>
      <c r="M9" s="8">
        <f t="shared" si="0"/>
        <v>-926773.0880000005</v>
      </c>
      <c r="N9" s="124">
        <f t="shared" si="1"/>
        <v>101.22217360176818</v>
      </c>
      <c r="O9" s="9">
        <v>143.0041045507911</v>
      </c>
      <c r="P9" s="180">
        <f t="shared" si="4"/>
        <v>0.10454105522880552</v>
      </c>
      <c r="Q9" s="22">
        <v>1168.047075</v>
      </c>
      <c r="R9" s="15">
        <v>2390687</v>
      </c>
      <c r="S9" s="181">
        <v>0.10425996367664174</v>
      </c>
    </row>
    <row r="10" spans="1:19" ht="13.5">
      <c r="A10" s="171">
        <v>2005</v>
      </c>
      <c r="B10" s="176"/>
      <c r="C10" s="174">
        <v>2.858473532604293</v>
      </c>
      <c r="D10" s="4">
        <v>123.63333333333337</v>
      </c>
      <c r="E10" s="4" t="s">
        <v>4</v>
      </c>
      <c r="F10" s="5">
        <v>6177.929761904762</v>
      </c>
      <c r="G10" s="17" t="s">
        <v>4</v>
      </c>
      <c r="H10" s="54">
        <v>9.857581681094658</v>
      </c>
      <c r="I10" s="6">
        <v>1655111.4800000002</v>
      </c>
      <c r="J10" s="20">
        <f t="shared" si="2"/>
        <v>6.5398496569712306</v>
      </c>
      <c r="K10" s="7">
        <v>3072865.7209999994</v>
      </c>
      <c r="L10" s="21">
        <f t="shared" si="3"/>
        <v>23.89153400293793</v>
      </c>
      <c r="M10" s="8">
        <f t="shared" si="0"/>
        <v>-1417754.2409999992</v>
      </c>
      <c r="N10" s="124">
        <f t="shared" si="1"/>
        <v>52.97749355881152</v>
      </c>
      <c r="O10" s="9">
        <v>16.01090919251672</v>
      </c>
      <c r="P10" s="179">
        <f t="shared" si="4"/>
        <v>-0.8880388136913225</v>
      </c>
      <c r="Q10" s="22">
        <v>1292.958176</v>
      </c>
      <c r="R10" s="23">
        <v>2271139</v>
      </c>
      <c r="S10" s="181">
        <v>0.06451687538898124</v>
      </c>
    </row>
    <row r="11" spans="1:19" ht="13.5">
      <c r="A11" s="171">
        <v>2006</v>
      </c>
      <c r="B11" s="176"/>
      <c r="C11" s="174">
        <v>4.340544965276067</v>
      </c>
      <c r="D11" s="4">
        <v>129.29767222940134</v>
      </c>
      <c r="E11" s="4" t="s">
        <v>4</v>
      </c>
      <c r="F11" s="5">
        <v>5635.507803030304</v>
      </c>
      <c r="G11" s="17" t="s">
        <v>4</v>
      </c>
      <c r="H11" s="54">
        <v>12.480935434672105</v>
      </c>
      <c r="I11" s="6">
        <v>1843244.3724</v>
      </c>
      <c r="J11" s="20">
        <f t="shared" si="2"/>
        <v>11.366780707726098</v>
      </c>
      <c r="K11" s="7">
        <v>4502477.539</v>
      </c>
      <c r="L11" s="21">
        <f t="shared" si="3"/>
        <v>46.52373217059298</v>
      </c>
      <c r="M11" s="8">
        <f t="shared" si="0"/>
        <v>-2659233.1666</v>
      </c>
      <c r="N11" s="124">
        <f t="shared" si="1"/>
        <v>87.56658168938615</v>
      </c>
      <c r="O11" s="9">
        <v>127.67611677686176</v>
      </c>
      <c r="P11" s="179">
        <f t="shared" si="4"/>
        <v>6.974320211405348</v>
      </c>
      <c r="Q11" s="22">
        <v>1703.119264346</v>
      </c>
      <c r="R11" s="23">
        <v>2240448</v>
      </c>
      <c r="S11" s="181">
        <v>0.0328</v>
      </c>
    </row>
    <row r="12" spans="1:19" ht="13.5">
      <c r="A12" s="171">
        <v>2007</v>
      </c>
      <c r="B12" s="176"/>
      <c r="C12" s="174">
        <v>6.846486881519965</v>
      </c>
      <c r="D12" s="4">
        <v>138.2940583333333</v>
      </c>
      <c r="E12" s="4" t="s">
        <v>4</v>
      </c>
      <c r="F12" s="5">
        <v>5032.744607430137</v>
      </c>
      <c r="G12" s="17" t="s">
        <v>4</v>
      </c>
      <c r="H12" s="54">
        <v>5.9661016949152526</v>
      </c>
      <c r="I12" s="6">
        <v>2817193.3539999994</v>
      </c>
      <c r="J12" s="20">
        <f t="shared" si="2"/>
        <v>52.83884199965667</v>
      </c>
      <c r="K12" s="24">
        <v>5538554.668</v>
      </c>
      <c r="L12" s="21">
        <f t="shared" si="3"/>
        <v>23.011267019670957</v>
      </c>
      <c r="M12" s="8">
        <f t="shared" si="0"/>
        <v>-2721361.3140000002</v>
      </c>
      <c r="N12" s="124">
        <f t="shared" si="1"/>
        <v>2.3363181604505456</v>
      </c>
      <c r="O12" s="9">
        <v>165.00178664739119</v>
      </c>
      <c r="P12" s="180">
        <f t="shared" si="4"/>
        <v>0.2923465313075202</v>
      </c>
      <c r="Q12" s="25">
        <v>2461.78886988096</v>
      </c>
      <c r="R12" s="23">
        <v>2205330</v>
      </c>
      <c r="S12" s="181">
        <v>0.013147173850090411</v>
      </c>
    </row>
    <row r="13" spans="1:19" ht="13.5">
      <c r="A13" s="171">
        <v>2008</v>
      </c>
      <c r="B13" s="176"/>
      <c r="C13" s="174">
        <v>5.826843596894577</v>
      </c>
      <c r="D13" s="4">
        <v>146.1494083333333</v>
      </c>
      <c r="E13" s="4" t="s">
        <v>4</v>
      </c>
      <c r="F13" s="5">
        <v>4363.066545632031</v>
      </c>
      <c r="G13" s="17" t="s">
        <v>4</v>
      </c>
      <c r="H13" s="54">
        <v>7.5</v>
      </c>
      <c r="I13" s="6">
        <v>4463309.2</v>
      </c>
      <c r="J13" s="20">
        <f t="shared" si="2"/>
        <v>58.43105669913493</v>
      </c>
      <c r="K13" s="24">
        <v>8505981.848000001</v>
      </c>
      <c r="L13" s="21">
        <f t="shared" si="3"/>
        <v>53.57764539447174</v>
      </c>
      <c r="M13" s="8">
        <f t="shared" si="0"/>
        <v>-4042672.648000001</v>
      </c>
      <c r="N13" s="124">
        <f t="shared" si="1"/>
        <v>48.55332245676218</v>
      </c>
      <c r="O13" s="9">
        <v>-298.1812899960605</v>
      </c>
      <c r="P13" s="180">
        <f t="shared" si="4"/>
        <v>-2.807139765300081</v>
      </c>
      <c r="Q13" s="25">
        <v>2864.1061557570993</v>
      </c>
      <c r="R13" s="26">
        <v>2234198</v>
      </c>
      <c r="S13" s="181">
        <v>0.0115</v>
      </c>
    </row>
    <row r="14" spans="1:19" ht="13.5" customHeight="1">
      <c r="A14" s="171">
        <v>2009</v>
      </c>
      <c r="B14" s="176"/>
      <c r="C14" s="150">
        <v>-3.8</v>
      </c>
      <c r="D14" s="4">
        <v>139.7350189989663</v>
      </c>
      <c r="E14" s="4" t="s">
        <v>4</v>
      </c>
      <c r="F14" s="5">
        <v>4966.582265838344</v>
      </c>
      <c r="G14" s="17" t="s">
        <v>4</v>
      </c>
      <c r="H14" s="19">
        <v>1.9</v>
      </c>
      <c r="I14" s="28">
        <f>SUM(I68:I79)</f>
        <v>3191330.87</v>
      </c>
      <c r="J14" s="20">
        <f>(I14/I13-1)*100</f>
        <v>-28.49854834166542</v>
      </c>
      <c r="K14" s="28">
        <f>SUM(K68:K79)</f>
        <v>6496958.708000001</v>
      </c>
      <c r="L14" s="21">
        <f>(K14/K13-1)*100</f>
        <v>-23.618944595706836</v>
      </c>
      <c r="M14" s="8">
        <f t="shared" si="0"/>
        <v>-3305627.8380000005</v>
      </c>
      <c r="N14" s="124">
        <f t="shared" si="1"/>
        <v>-18.23162234925533</v>
      </c>
      <c r="O14" s="29">
        <v>42.90228275815957</v>
      </c>
      <c r="P14" s="180">
        <f t="shared" si="4"/>
        <v>-1.1438798616731667</v>
      </c>
      <c r="Q14" s="30">
        <v>3860.66026327121</v>
      </c>
      <c r="R14" s="26">
        <v>2236853</v>
      </c>
      <c r="S14" s="182">
        <v>0.015973501704113383</v>
      </c>
    </row>
    <row r="15" spans="1:19" ht="13.5" customHeight="1">
      <c r="A15" s="171">
        <v>2010</v>
      </c>
      <c r="B15" s="176"/>
      <c r="C15" s="150">
        <v>15</v>
      </c>
      <c r="D15" s="4">
        <v>162.3430069242675</v>
      </c>
      <c r="E15" s="4" t="s">
        <v>1</v>
      </c>
      <c r="F15" s="5">
        <v>4574</v>
      </c>
      <c r="G15" s="17" t="s">
        <v>1</v>
      </c>
      <c r="H15" s="19">
        <v>7.214611872146122</v>
      </c>
      <c r="I15" s="28">
        <v>4533777.397</v>
      </c>
      <c r="J15" s="20">
        <f>(I15/I14-1)*100</f>
        <v>42.065413511949636</v>
      </c>
      <c r="K15" s="28">
        <v>9399843.288999999</v>
      </c>
      <c r="L15" s="21">
        <f>(K15/K14-1)*100</f>
        <v>44.68066847070376</v>
      </c>
      <c r="M15" s="8">
        <f t="shared" si="0"/>
        <v>-4866065.891999999</v>
      </c>
      <c r="N15" s="135">
        <f>M15/M14-1</f>
        <v>0.4720549712408364</v>
      </c>
      <c r="O15" s="29">
        <v>-596.1758369562968</v>
      </c>
      <c r="P15" s="180">
        <f t="shared" si="4"/>
        <v>-14.896133227151191</v>
      </c>
      <c r="Q15" s="30">
        <v>4168.45469031116</v>
      </c>
      <c r="R15" s="26">
        <v>2328138</v>
      </c>
      <c r="S15" s="182">
        <v>0.0124</v>
      </c>
    </row>
    <row r="16" spans="1:19" ht="13.5" customHeight="1" thickBot="1">
      <c r="A16" s="172">
        <v>2011</v>
      </c>
      <c r="B16" s="176"/>
      <c r="C16" s="174">
        <v>4.3</v>
      </c>
      <c r="D16" s="4">
        <v>168.20825648061802</v>
      </c>
      <c r="E16" s="4" t="s">
        <v>1</v>
      </c>
      <c r="F16" s="5">
        <v>4439.906666666666</v>
      </c>
      <c r="G16" s="17" t="s">
        <v>1</v>
      </c>
      <c r="H16" s="19">
        <v>4.940374787052804</v>
      </c>
      <c r="I16" s="28">
        <v>5519897.246</v>
      </c>
      <c r="J16" s="20">
        <f>(I16/I14-1)*100</f>
        <v>72.96536996178024</v>
      </c>
      <c r="K16" s="28">
        <v>11502184.507000001</v>
      </c>
      <c r="L16" s="21">
        <f>(K16/K14-1)*100</f>
        <v>77.03951993471712</v>
      </c>
      <c r="M16" s="8">
        <f>I16-K16</f>
        <v>-5982287.261000001</v>
      </c>
      <c r="N16" s="135">
        <f>M16/M14-1</f>
        <v>0.8097280015101325</v>
      </c>
      <c r="O16" s="29">
        <v>-270.17410605085547</v>
      </c>
      <c r="P16" s="180">
        <f>O16/O14-1</f>
        <v>-7.297429616363972</v>
      </c>
      <c r="Q16" s="30">
        <v>4983.93652055407</v>
      </c>
      <c r="R16" s="187">
        <v>2289685</v>
      </c>
      <c r="S16" s="183"/>
    </row>
    <row r="17" spans="1:19" ht="13.5" customHeight="1" thickBot="1">
      <c r="A17" s="172">
        <v>2012</v>
      </c>
      <c r="B17" s="218"/>
      <c r="C17" s="175">
        <v>-1.23896784592954</v>
      </c>
      <c r="D17" s="155">
        <v>166.5</v>
      </c>
      <c r="E17" s="155" t="s">
        <v>1</v>
      </c>
      <c r="F17" s="157">
        <v>4422.091121420976</v>
      </c>
      <c r="G17" s="32" t="s">
        <v>1</v>
      </c>
      <c r="H17" s="160">
        <v>3.9772727272727337</v>
      </c>
      <c r="I17" s="163">
        <v>7283874.1</v>
      </c>
      <c r="J17" s="164">
        <f>(I17/I16-1)*100</f>
        <v>31.956697296825</v>
      </c>
      <c r="K17" s="163">
        <v>10756391.284</v>
      </c>
      <c r="L17" s="166">
        <f>(K17/K16-1)*100</f>
        <v>-6.4839267927420785</v>
      </c>
      <c r="M17" s="69">
        <f>I17-K17</f>
        <v>-3472517.1840000004</v>
      </c>
      <c r="N17" s="168">
        <f>M17/M16-1</f>
        <v>-0.4195335274789975</v>
      </c>
      <c r="O17" s="170">
        <v>-238.358887255188</v>
      </c>
      <c r="P17" s="180">
        <f>O17/O15-1</f>
        <v>-0.6001869373436866</v>
      </c>
      <c r="Q17" s="34">
        <v>4994.400000000001</v>
      </c>
      <c r="R17" s="72">
        <v>2249301</v>
      </c>
      <c r="S17" s="184"/>
    </row>
    <row r="18" spans="1:19" ht="13.5" customHeight="1" thickBot="1">
      <c r="A18" s="49">
        <v>2013</v>
      </c>
      <c r="B18" s="177"/>
      <c r="C18" s="193">
        <v>13.5516045264433</v>
      </c>
      <c r="D18" s="194">
        <v>189.8</v>
      </c>
      <c r="E18" s="195"/>
      <c r="F18" s="157">
        <v>4303.88109461139</v>
      </c>
      <c r="G18" s="196"/>
      <c r="H18" s="197">
        <v>3.74707259953162</v>
      </c>
      <c r="I18" s="163">
        <v>9432340.946</v>
      </c>
      <c r="J18" s="164">
        <f>(I18/I17-1)*100</f>
        <v>29.49621062231156</v>
      </c>
      <c r="K18" s="163">
        <v>11302069.355</v>
      </c>
      <c r="L18" s="166">
        <f>(K18/K17-1)*100</f>
        <v>5.073058952510312</v>
      </c>
      <c r="M18" s="198">
        <f>I18-K18</f>
        <v>-1869728.409</v>
      </c>
      <c r="N18" s="168">
        <f>M18/M17-1</f>
        <v>-0.46156395780704085</v>
      </c>
      <c r="O18" s="192"/>
      <c r="P18" s="199"/>
      <c r="Q18" s="200">
        <v>5875.50338046</v>
      </c>
      <c r="R18" s="201">
        <v>2677032</v>
      </c>
      <c r="S18" s="202"/>
    </row>
    <row r="19" spans="1:19" s="119" customFormat="1" ht="11.25" customHeight="1" thickBot="1">
      <c r="A19" s="220"/>
      <c r="B19" s="219"/>
      <c r="C19" s="109"/>
      <c r="D19" s="110" t="s">
        <v>5</v>
      </c>
      <c r="E19" s="111" t="s">
        <v>26</v>
      </c>
      <c r="F19" s="110" t="s">
        <v>5</v>
      </c>
      <c r="G19" s="112" t="s">
        <v>28</v>
      </c>
      <c r="H19" s="115" t="s">
        <v>26</v>
      </c>
      <c r="I19" s="113" t="s">
        <v>28</v>
      </c>
      <c r="J19" s="116" t="s">
        <v>27</v>
      </c>
      <c r="K19" s="113" t="s">
        <v>28</v>
      </c>
      <c r="L19" s="114" t="s">
        <v>27</v>
      </c>
      <c r="M19" s="113" t="s">
        <v>28</v>
      </c>
      <c r="N19" s="114" t="s">
        <v>27</v>
      </c>
      <c r="O19" s="117" t="s">
        <v>28</v>
      </c>
      <c r="P19" s="118" t="s">
        <v>26</v>
      </c>
      <c r="Q19" s="110" t="s">
        <v>29</v>
      </c>
      <c r="R19" s="110"/>
      <c r="S19" s="110"/>
    </row>
    <row r="20" spans="1:19" ht="14.25" hidden="1" thickBot="1">
      <c r="A20" s="35">
        <v>2005</v>
      </c>
      <c r="B20" s="13">
        <v>1</v>
      </c>
      <c r="C20" s="252">
        <v>3.233678729443639</v>
      </c>
      <c r="D20" s="36">
        <v>110.2</v>
      </c>
      <c r="E20" s="37">
        <f>D20</f>
        <v>110.2</v>
      </c>
      <c r="F20" s="38">
        <v>6293.5</v>
      </c>
      <c r="G20" s="39">
        <v>0.6981290142418288</v>
      </c>
      <c r="H20" s="40">
        <v>0.6981290142418288</v>
      </c>
      <c r="I20" s="41">
        <v>90640.833</v>
      </c>
      <c r="J20" s="42"/>
      <c r="K20" s="41">
        <v>175985.552</v>
      </c>
      <c r="L20" s="43"/>
      <c r="M20" s="44">
        <f aca="true" t="shared" si="5" ref="M20:N77">I20-K20</f>
        <v>-85344.719</v>
      </c>
      <c r="N20" s="45"/>
      <c r="O20" s="228">
        <v>115.79686836724638</v>
      </c>
      <c r="P20" s="259">
        <f>O20</f>
        <v>115.79686836724638</v>
      </c>
      <c r="Q20" s="46">
        <v>1139.1669650000001</v>
      </c>
      <c r="R20" s="47">
        <v>2379118</v>
      </c>
      <c r="S20" s="48">
        <v>0.10597424225155215</v>
      </c>
    </row>
    <row r="21" spans="1:19" ht="14.25" hidden="1" thickBot="1">
      <c r="A21" s="49"/>
      <c r="B21" s="3">
        <v>2</v>
      </c>
      <c r="C21" s="246"/>
      <c r="D21" s="50">
        <v>110.1</v>
      </c>
      <c r="E21" s="51">
        <f>E20+D21</f>
        <v>220.3</v>
      </c>
      <c r="F21" s="52">
        <v>6321.6</v>
      </c>
      <c r="G21" s="53">
        <v>0.5546311702717901</v>
      </c>
      <c r="H21" s="18">
        <v>1.2566322256353288</v>
      </c>
      <c r="I21" s="7">
        <v>180317.012</v>
      </c>
      <c r="J21" s="55"/>
      <c r="K21" s="7">
        <v>184834.702</v>
      </c>
      <c r="L21" s="56"/>
      <c r="M21" s="8">
        <f t="shared" si="5"/>
        <v>-4517.690000000002</v>
      </c>
      <c r="N21" s="57"/>
      <c r="O21" s="229"/>
      <c r="P21" s="255"/>
      <c r="Q21" s="22">
        <v>1162.56654</v>
      </c>
      <c r="R21" s="58">
        <v>2378956</v>
      </c>
      <c r="S21" s="16">
        <v>0.10495307096542661</v>
      </c>
    </row>
    <row r="22" spans="1:19" ht="15.75" hidden="1" thickBot="1">
      <c r="A22" s="59"/>
      <c r="B22" s="3">
        <v>3</v>
      </c>
      <c r="C22" s="251"/>
      <c r="D22" s="50">
        <v>123</v>
      </c>
      <c r="E22" s="51">
        <f aca="true" t="shared" si="6" ref="E22:E31">E21+D22</f>
        <v>343.3</v>
      </c>
      <c r="F22" s="52">
        <v>6281.6</v>
      </c>
      <c r="G22" s="53">
        <v>1.1858797573082995</v>
      </c>
      <c r="H22" s="18">
        <v>2.457414130131255</v>
      </c>
      <c r="I22" s="7">
        <v>164844.114</v>
      </c>
      <c r="J22" s="55"/>
      <c r="K22" s="7">
        <v>188938.747</v>
      </c>
      <c r="L22" s="56"/>
      <c r="M22" s="8">
        <f t="shared" si="5"/>
        <v>-24094.633</v>
      </c>
      <c r="N22" s="57"/>
      <c r="O22" s="230"/>
      <c r="P22" s="256"/>
      <c r="Q22" s="22">
        <v>1188.471615</v>
      </c>
      <c r="R22" s="58">
        <v>2384763</v>
      </c>
      <c r="S22" s="16">
        <v>0.10306045352838915</v>
      </c>
    </row>
    <row r="23" spans="1:19" ht="15.75" hidden="1" thickBot="1">
      <c r="A23" s="59"/>
      <c r="B23" s="3">
        <v>4</v>
      </c>
      <c r="C23" s="245">
        <v>0.7702157812624648</v>
      </c>
      <c r="D23" s="50">
        <v>124.4</v>
      </c>
      <c r="E23" s="51">
        <f t="shared" si="6"/>
        <v>467.70000000000005</v>
      </c>
      <c r="F23" s="52">
        <v>6281.8</v>
      </c>
      <c r="G23" s="53">
        <v>1.2537476151539977</v>
      </c>
      <c r="H23" s="18">
        <v>3.7419715163362213</v>
      </c>
      <c r="I23" s="7">
        <v>145884.733</v>
      </c>
      <c r="J23" s="55"/>
      <c r="K23" s="7">
        <v>211020.907</v>
      </c>
      <c r="L23" s="56"/>
      <c r="M23" s="8">
        <f t="shared" si="5"/>
        <v>-65136.174</v>
      </c>
      <c r="N23" s="57"/>
      <c r="O23" s="233">
        <v>60.97679920541128</v>
      </c>
      <c r="P23" s="254">
        <f>O23+P20</f>
        <v>176.77366757265764</v>
      </c>
      <c r="Q23" s="22">
        <v>1245.1487579999998</v>
      </c>
      <c r="R23" s="58">
        <v>2395929</v>
      </c>
      <c r="S23" s="16">
        <v>0.10319387966439633</v>
      </c>
    </row>
    <row r="24" spans="1:19" ht="15.75" hidden="1" thickBot="1">
      <c r="A24" s="59"/>
      <c r="B24" s="3">
        <v>5</v>
      </c>
      <c r="C24" s="246"/>
      <c r="D24" s="50">
        <v>125.7</v>
      </c>
      <c r="E24" s="51">
        <f t="shared" si="6"/>
        <v>593.4000000000001</v>
      </c>
      <c r="F24" s="52">
        <v>6255.3</v>
      </c>
      <c r="G24" s="53">
        <v>1.453566621803489</v>
      </c>
      <c r="H24" s="18">
        <v>5.249930187098556</v>
      </c>
      <c r="I24" s="7">
        <v>142102.191</v>
      </c>
      <c r="J24" s="55"/>
      <c r="K24" s="7">
        <v>229471.576</v>
      </c>
      <c r="L24" s="56"/>
      <c r="M24" s="8">
        <f t="shared" si="5"/>
        <v>-87369.38500000001</v>
      </c>
      <c r="N24" s="57"/>
      <c r="O24" s="229"/>
      <c r="P24" s="255"/>
      <c r="Q24" s="22">
        <v>1257.5214539999997</v>
      </c>
      <c r="R24" s="58">
        <v>2368183</v>
      </c>
      <c r="S24" s="16">
        <v>0.10307606659998625</v>
      </c>
    </row>
    <row r="25" spans="1:19" ht="15.75" hidden="1" thickBot="1">
      <c r="A25" s="59"/>
      <c r="B25" s="3">
        <v>6</v>
      </c>
      <c r="C25" s="251"/>
      <c r="D25" s="50">
        <v>110.2</v>
      </c>
      <c r="E25" s="51">
        <f t="shared" si="6"/>
        <v>703.6000000000001</v>
      </c>
      <c r="F25" s="52">
        <v>6137.8</v>
      </c>
      <c r="G25" s="53">
        <v>-0.13266118333775978</v>
      </c>
      <c r="H25" s="18">
        <v>5.110304384250199</v>
      </c>
      <c r="I25" s="7">
        <v>128443.588</v>
      </c>
      <c r="J25" s="55"/>
      <c r="K25" s="7">
        <v>218916.835</v>
      </c>
      <c r="L25" s="56"/>
      <c r="M25" s="8">
        <f t="shared" si="5"/>
        <v>-90473.24699999999</v>
      </c>
      <c r="N25" s="57"/>
      <c r="O25" s="230"/>
      <c r="P25" s="256"/>
      <c r="Q25" s="22">
        <v>1273.23939970027</v>
      </c>
      <c r="R25" s="58">
        <v>2344388</v>
      </c>
      <c r="S25" s="16">
        <v>0.1004</v>
      </c>
    </row>
    <row r="26" spans="1:19" ht="14.25" hidden="1" thickBot="1">
      <c r="A26" s="49"/>
      <c r="B26" s="3">
        <v>7</v>
      </c>
      <c r="C26" s="245">
        <v>2.2958023073912557</v>
      </c>
      <c r="D26" s="50">
        <v>113.7</v>
      </c>
      <c r="E26" s="51">
        <f t="shared" si="6"/>
        <v>817.3000000000002</v>
      </c>
      <c r="F26" s="52">
        <v>6035.357142857143</v>
      </c>
      <c r="G26" s="53">
        <v>0.47821466524973744</v>
      </c>
      <c r="H26" s="18">
        <v>5.612957274504325</v>
      </c>
      <c r="I26" s="7">
        <v>130339.175</v>
      </c>
      <c r="J26" s="55"/>
      <c r="K26" s="7">
        <v>241644.784</v>
      </c>
      <c r="L26" s="60"/>
      <c r="M26" s="8">
        <f t="shared" si="5"/>
        <v>-111305.60900000001</v>
      </c>
      <c r="N26" s="57"/>
      <c r="O26" s="233">
        <v>-78.94514946391641</v>
      </c>
      <c r="P26" s="254">
        <f>O26+P23</f>
        <v>97.82851810874124</v>
      </c>
      <c r="Q26" s="22">
        <v>1266.8515692670198</v>
      </c>
      <c r="R26" s="58">
        <v>2315104</v>
      </c>
      <c r="S26" s="16">
        <v>0.0976192645567521</v>
      </c>
    </row>
    <row r="27" spans="1:19" ht="14.25" hidden="1" thickBot="1">
      <c r="A27" s="49"/>
      <c r="B27" s="3">
        <v>8</v>
      </c>
      <c r="C27" s="246"/>
      <c r="D27" s="50">
        <v>125.6</v>
      </c>
      <c r="E27" s="51">
        <f t="shared" si="6"/>
        <v>942.9000000000002</v>
      </c>
      <c r="F27" s="52">
        <v>6019</v>
      </c>
      <c r="G27" s="53">
        <v>-0.13220518244315826</v>
      </c>
      <c r="H27" s="18">
        <v>5.473331471655968</v>
      </c>
      <c r="I27" s="7">
        <v>153199.618</v>
      </c>
      <c r="J27" s="55"/>
      <c r="K27" s="7">
        <v>300029.926</v>
      </c>
      <c r="L27" s="60"/>
      <c r="M27" s="8">
        <f t="shared" si="5"/>
        <v>-146830.308</v>
      </c>
      <c r="N27" s="57"/>
      <c r="O27" s="229"/>
      <c r="P27" s="255"/>
      <c r="Q27" s="22">
        <v>1286.3537699999997</v>
      </c>
      <c r="R27" s="58">
        <v>2307416</v>
      </c>
      <c r="S27" s="16">
        <v>0.0947364290204363</v>
      </c>
    </row>
    <row r="28" spans="1:19" ht="14.25" hidden="1" thickBot="1">
      <c r="A28" s="49"/>
      <c r="B28" s="3">
        <v>9</v>
      </c>
      <c r="C28" s="251"/>
      <c r="D28" s="50">
        <v>120.1</v>
      </c>
      <c r="E28" s="51">
        <f t="shared" si="6"/>
        <v>1063.0000000000002</v>
      </c>
      <c r="F28" s="52">
        <v>6122</v>
      </c>
      <c r="G28" s="53">
        <v>1.3502779984114284</v>
      </c>
      <c r="H28" s="18">
        <v>6.897514660709291</v>
      </c>
      <c r="I28" s="7">
        <v>143921.308</v>
      </c>
      <c r="J28" s="55"/>
      <c r="K28" s="7">
        <v>280326.481</v>
      </c>
      <c r="L28" s="60"/>
      <c r="M28" s="8">
        <f t="shared" si="5"/>
        <v>-136405.17300000004</v>
      </c>
      <c r="N28" s="57"/>
      <c r="O28" s="230"/>
      <c r="P28" s="256"/>
      <c r="Q28" s="22">
        <v>1275.38607818374</v>
      </c>
      <c r="R28" s="58">
        <v>2296950</v>
      </c>
      <c r="S28" s="16">
        <v>0.08656078583983691</v>
      </c>
    </row>
    <row r="29" spans="1:19" ht="14.25" hidden="1" thickBot="1">
      <c r="A29" s="49"/>
      <c r="B29" s="3">
        <v>10</v>
      </c>
      <c r="C29" s="245">
        <v>4.9760337596129744</v>
      </c>
      <c r="D29" s="50">
        <v>137.5</v>
      </c>
      <c r="E29" s="51">
        <f t="shared" si="6"/>
        <v>1200.5000000000002</v>
      </c>
      <c r="F29" s="52">
        <v>6129.8</v>
      </c>
      <c r="G29" s="53">
        <v>1.6196447230930175</v>
      </c>
      <c r="H29" s="18">
        <v>8.628874616029037</v>
      </c>
      <c r="I29" s="7">
        <v>130741.725</v>
      </c>
      <c r="J29" s="55"/>
      <c r="K29" s="7">
        <v>303523.101</v>
      </c>
      <c r="L29" s="60"/>
      <c r="M29" s="8">
        <f t="shared" si="5"/>
        <v>-172781.37600000002</v>
      </c>
      <c r="N29" s="57"/>
      <c r="O29" s="233">
        <v>-81.81760891622449</v>
      </c>
      <c r="P29" s="254">
        <f>O29+P26</f>
        <v>16.01090919251675</v>
      </c>
      <c r="Q29" s="22">
        <v>1292.1853335902001</v>
      </c>
      <c r="R29" s="58">
        <v>2283614</v>
      </c>
      <c r="S29" s="16">
        <v>0.08181163292726204</v>
      </c>
    </row>
    <row r="30" spans="1:19" ht="14.25" hidden="1" thickBot="1">
      <c r="A30" s="49"/>
      <c r="B30" s="3">
        <v>11</v>
      </c>
      <c r="C30" s="246"/>
      <c r="D30" s="50">
        <v>134.9</v>
      </c>
      <c r="E30" s="51">
        <f t="shared" si="6"/>
        <v>1335.4000000000003</v>
      </c>
      <c r="F30" s="52">
        <v>6136.1</v>
      </c>
      <c r="G30" s="53">
        <v>1.7223650385603975</v>
      </c>
      <c r="H30" s="18">
        <v>10.49986037419714</v>
      </c>
      <c r="I30" s="7">
        <v>116215.86</v>
      </c>
      <c r="J30" s="55"/>
      <c r="K30" s="7">
        <v>361286.601</v>
      </c>
      <c r="L30" s="60"/>
      <c r="M30" s="8">
        <f t="shared" si="5"/>
        <v>-245070.74100000004</v>
      </c>
      <c r="N30" s="57"/>
      <c r="O30" s="229"/>
      <c r="P30" s="255"/>
      <c r="Q30" s="22">
        <v>1280.9400831532998</v>
      </c>
      <c r="R30" s="58">
        <v>2265235</v>
      </c>
      <c r="S30" s="16">
        <v>0.07277635878646639</v>
      </c>
    </row>
    <row r="31" spans="1:19" ht="14.25" hidden="1" thickBot="1">
      <c r="A31" s="61"/>
      <c r="B31" s="31">
        <v>12</v>
      </c>
      <c r="C31" s="247"/>
      <c r="D31" s="62">
        <v>148.2</v>
      </c>
      <c r="E31" s="51">
        <f t="shared" si="6"/>
        <v>1483.6000000000004</v>
      </c>
      <c r="F31" s="63">
        <v>6121.3</v>
      </c>
      <c r="G31" s="64">
        <v>-0.5812484205205948</v>
      </c>
      <c r="H31" s="65">
        <v>9.857581681094658</v>
      </c>
      <c r="I31" s="66">
        <v>128461.323</v>
      </c>
      <c r="J31" s="67"/>
      <c r="K31" s="66">
        <v>376886.509</v>
      </c>
      <c r="L31" s="68"/>
      <c r="M31" s="69">
        <f t="shared" si="5"/>
        <v>-248425.18600000002</v>
      </c>
      <c r="N31" s="70"/>
      <c r="O31" s="253"/>
      <c r="P31" s="260"/>
      <c r="Q31" s="71">
        <v>1292.958176</v>
      </c>
      <c r="R31" s="72">
        <v>2271139</v>
      </c>
      <c r="S31" s="73">
        <v>0.06451687538898124</v>
      </c>
    </row>
    <row r="32" spans="1:19" ht="14.25" hidden="1" thickBot="1">
      <c r="A32" s="74">
        <v>2006</v>
      </c>
      <c r="B32" s="75">
        <v>1</v>
      </c>
      <c r="C32" s="252">
        <v>6.3420220786906185</v>
      </c>
      <c r="D32" s="36">
        <v>121.206457311814</v>
      </c>
      <c r="E32" s="37">
        <f>D32</f>
        <v>121.206457311814</v>
      </c>
      <c r="F32" s="38">
        <v>6137</v>
      </c>
      <c r="G32" s="39">
        <v>1.3980681240467732</v>
      </c>
      <c r="H32" s="40">
        <v>1.3980681240467732</v>
      </c>
      <c r="I32" s="41">
        <v>102907.497</v>
      </c>
      <c r="J32" s="76">
        <f>(I32/I20-1)*100</f>
        <v>13.533264858675786</v>
      </c>
      <c r="K32" s="41">
        <v>334907.995</v>
      </c>
      <c r="L32" s="77">
        <f>(K32/K20-1)*100</f>
        <v>90.30425577208747</v>
      </c>
      <c r="M32" s="44">
        <f t="shared" si="5"/>
        <v>-232000.498</v>
      </c>
      <c r="N32" s="78">
        <f t="shared" si="5"/>
        <v>-76.77099091341168</v>
      </c>
      <c r="O32" s="228">
        <v>-100.94999999999993</v>
      </c>
      <c r="P32" s="259">
        <f>O32</f>
        <v>-100.94999999999993</v>
      </c>
      <c r="Q32" s="46">
        <v>1265.0285766838</v>
      </c>
      <c r="R32" s="47">
        <v>2260461</v>
      </c>
      <c r="S32" s="48">
        <v>0.0658</v>
      </c>
    </row>
    <row r="33" spans="1:19" ht="14.25" hidden="1" thickBot="1">
      <c r="A33" s="49"/>
      <c r="B33" s="3">
        <v>2</v>
      </c>
      <c r="C33" s="246"/>
      <c r="D33" s="50">
        <v>122.170466499586</v>
      </c>
      <c r="E33" s="51">
        <f>E32+D33</f>
        <v>243.3769238114</v>
      </c>
      <c r="F33" s="52">
        <v>6064</v>
      </c>
      <c r="G33" s="53">
        <v>1.1030333416896667</v>
      </c>
      <c r="H33" s="18">
        <v>2.516522623284189</v>
      </c>
      <c r="I33" s="7">
        <v>154109.321</v>
      </c>
      <c r="J33" s="79">
        <f aca="true" t="shared" si="7" ref="J33:J96">(I33/I21-1)*100</f>
        <v>-14.534230968734107</v>
      </c>
      <c r="K33" s="7">
        <v>290697.208</v>
      </c>
      <c r="L33" s="80">
        <f aca="true" t="shared" si="8" ref="L33:L96">(K33/K21-1)*100</f>
        <v>57.27415082477316</v>
      </c>
      <c r="M33" s="8">
        <f t="shared" si="5"/>
        <v>-136587.887</v>
      </c>
      <c r="N33" s="81">
        <f t="shared" si="5"/>
        <v>-71.80838179350727</v>
      </c>
      <c r="O33" s="229"/>
      <c r="P33" s="255"/>
      <c r="Q33" s="22">
        <v>1298.527345</v>
      </c>
      <c r="R33" s="58">
        <v>2242904</v>
      </c>
      <c r="S33" s="16">
        <v>0.0653</v>
      </c>
    </row>
    <row r="34" spans="1:19" ht="14.25" hidden="1" thickBot="1">
      <c r="A34" s="49"/>
      <c r="B34" s="3">
        <v>3</v>
      </c>
      <c r="C34" s="251"/>
      <c r="D34" s="50">
        <v>126.581721997917</v>
      </c>
      <c r="E34" s="51">
        <f aca="true" t="shared" si="9" ref="E34:E43">E33+D34</f>
        <v>369.958645809317</v>
      </c>
      <c r="F34" s="52">
        <v>5897.73</v>
      </c>
      <c r="G34" s="53">
        <v>1.4877262583684825</v>
      </c>
      <c r="H34" s="18">
        <v>4.0416878495170465</v>
      </c>
      <c r="I34" s="7">
        <v>181423.6374</v>
      </c>
      <c r="J34" s="79">
        <f t="shared" si="7"/>
        <v>10.057698147475257</v>
      </c>
      <c r="K34" s="7">
        <v>344173.861</v>
      </c>
      <c r="L34" s="80">
        <f t="shared" si="8"/>
        <v>82.16160870379858</v>
      </c>
      <c r="M34" s="8">
        <f t="shared" si="5"/>
        <v>-162750.22359999997</v>
      </c>
      <c r="N34" s="81">
        <f t="shared" si="5"/>
        <v>-72.10391055632331</v>
      </c>
      <c r="O34" s="230"/>
      <c r="P34" s="256"/>
      <c r="Q34" s="22">
        <v>1354.261101</v>
      </c>
      <c r="R34" s="58">
        <v>2243515</v>
      </c>
      <c r="S34" s="16">
        <v>0.051</v>
      </c>
    </row>
    <row r="35" spans="1:19" ht="15.75" hidden="1" thickBot="1">
      <c r="A35" s="59"/>
      <c r="B35" s="3">
        <v>4</v>
      </c>
      <c r="C35" s="245">
        <v>5.381302309032819</v>
      </c>
      <c r="D35" s="50">
        <v>123.394239748246</v>
      </c>
      <c r="E35" s="51">
        <f t="shared" si="9"/>
        <v>493.35288555756296</v>
      </c>
      <c r="F35" s="52">
        <v>5813.6</v>
      </c>
      <c r="G35" s="53">
        <v>0.41534326899584073</v>
      </c>
      <c r="H35" s="18">
        <v>4.473817996949677</v>
      </c>
      <c r="I35" s="7">
        <v>141430.824</v>
      </c>
      <c r="J35" s="79">
        <f t="shared" si="7"/>
        <v>-3.053032972271341</v>
      </c>
      <c r="K35" s="7">
        <v>334578.557</v>
      </c>
      <c r="L35" s="80">
        <f t="shared" si="8"/>
        <v>58.552326286797715</v>
      </c>
      <c r="M35" s="8">
        <f t="shared" si="5"/>
        <v>-193147.73299999998</v>
      </c>
      <c r="N35" s="81">
        <f t="shared" si="5"/>
        <v>-61.605359259069054</v>
      </c>
      <c r="O35" s="233">
        <v>-119.44999999999982</v>
      </c>
      <c r="P35" s="254">
        <f>O35+P32</f>
        <v>-220.39999999999975</v>
      </c>
      <c r="Q35" s="22">
        <v>1341.08235</v>
      </c>
      <c r="R35" s="58">
        <v>2250125</v>
      </c>
      <c r="S35" s="16">
        <v>0.057728658273209194</v>
      </c>
    </row>
    <row r="36" spans="1:19" ht="15.75" hidden="1" thickBot="1">
      <c r="A36" s="59"/>
      <c r="B36" s="3">
        <v>5</v>
      </c>
      <c r="C36" s="246"/>
      <c r="D36" s="50">
        <v>134.265942282589</v>
      </c>
      <c r="E36" s="51">
        <f t="shared" si="9"/>
        <v>627.618827840152</v>
      </c>
      <c r="F36" s="52">
        <v>5622.4</v>
      </c>
      <c r="G36" s="53">
        <v>-0.2919708029197068</v>
      </c>
      <c r="H36" s="18">
        <v>4.168784951703117</v>
      </c>
      <c r="I36" s="7">
        <v>160324.562</v>
      </c>
      <c r="J36" s="79">
        <f t="shared" si="7"/>
        <v>12.823427191210591</v>
      </c>
      <c r="K36" s="7">
        <v>361802.484</v>
      </c>
      <c r="L36" s="80">
        <f t="shared" si="8"/>
        <v>57.667668609205</v>
      </c>
      <c r="M36" s="8">
        <f t="shared" si="5"/>
        <v>-201477.922</v>
      </c>
      <c r="N36" s="81">
        <f t="shared" si="5"/>
        <v>-44.84424141799441</v>
      </c>
      <c r="O36" s="229"/>
      <c r="P36" s="255"/>
      <c r="Q36" s="22">
        <v>1412.203785</v>
      </c>
      <c r="R36" s="58">
        <v>2268382</v>
      </c>
      <c r="S36" s="16">
        <v>0.057706654312541114</v>
      </c>
    </row>
    <row r="37" spans="1:19" ht="15.75" hidden="1" thickBot="1">
      <c r="A37" s="59"/>
      <c r="B37" s="3">
        <v>6</v>
      </c>
      <c r="C37" s="251"/>
      <c r="D37" s="50">
        <v>118.296201841094</v>
      </c>
      <c r="E37" s="51">
        <f t="shared" si="9"/>
        <v>745.915029681246</v>
      </c>
      <c r="F37" s="52">
        <v>5633.3</v>
      </c>
      <c r="G37" s="53">
        <v>-0.4392386530014676</v>
      </c>
      <c r="H37" s="18">
        <v>3.7112353838332695</v>
      </c>
      <c r="I37" s="7">
        <v>164309.668</v>
      </c>
      <c r="J37" s="79">
        <f t="shared" si="7"/>
        <v>27.923604874694096</v>
      </c>
      <c r="K37" s="7">
        <v>348133.652</v>
      </c>
      <c r="L37" s="80">
        <f t="shared" si="8"/>
        <v>59.02552766213709</v>
      </c>
      <c r="M37" s="8">
        <f t="shared" si="5"/>
        <v>-183823.984</v>
      </c>
      <c r="N37" s="81">
        <f t="shared" si="5"/>
        <v>-31.10192278744299</v>
      </c>
      <c r="O37" s="230"/>
      <c r="P37" s="256"/>
      <c r="Q37" s="22">
        <v>1461.981631</v>
      </c>
      <c r="R37" s="58">
        <v>2249478</v>
      </c>
      <c r="S37" s="16">
        <v>0.05665432904567474</v>
      </c>
    </row>
    <row r="38" spans="1:19" ht="15.75" hidden="1" thickBot="1">
      <c r="A38" s="59"/>
      <c r="B38" s="3">
        <v>7</v>
      </c>
      <c r="C38" s="245">
        <v>4.713726889015618</v>
      </c>
      <c r="D38" s="50">
        <v>120.279424225542</v>
      </c>
      <c r="E38" s="51">
        <f t="shared" si="9"/>
        <v>866.194453906788</v>
      </c>
      <c r="F38" s="52">
        <v>5509</v>
      </c>
      <c r="G38" s="53">
        <v>-0.19607843137254122</v>
      </c>
      <c r="H38" s="18">
        <v>3.5078800203355485</v>
      </c>
      <c r="I38" s="7">
        <v>181621.256</v>
      </c>
      <c r="J38" s="79">
        <f t="shared" si="7"/>
        <v>39.345101731693475</v>
      </c>
      <c r="K38" s="7">
        <v>388846.81</v>
      </c>
      <c r="L38" s="80">
        <f t="shared" si="8"/>
        <v>60.916699116501505</v>
      </c>
      <c r="M38" s="8">
        <f t="shared" si="5"/>
        <v>-207225.554</v>
      </c>
      <c r="N38" s="81">
        <f t="shared" si="5"/>
        <v>-21.57159738480803</v>
      </c>
      <c r="O38" s="233">
        <v>-122.74999999999977</v>
      </c>
      <c r="P38" s="254">
        <f>O38+P35</f>
        <v>-343.1499999999995</v>
      </c>
      <c r="Q38" s="22">
        <v>1489.1962039999999</v>
      </c>
      <c r="R38" s="58">
        <v>2232364</v>
      </c>
      <c r="S38" s="16">
        <v>0.0569</v>
      </c>
    </row>
    <row r="39" spans="1:19" ht="14.25" hidden="1" thickBot="1">
      <c r="A39" s="49"/>
      <c r="B39" s="3">
        <v>8</v>
      </c>
      <c r="C39" s="246"/>
      <c r="D39" s="50">
        <v>131.299412806629</v>
      </c>
      <c r="E39" s="51">
        <f t="shared" si="9"/>
        <v>997.493866713417</v>
      </c>
      <c r="F39" s="52">
        <v>5443</v>
      </c>
      <c r="G39" s="53">
        <v>0.19646365422396173</v>
      </c>
      <c r="H39" s="18">
        <v>3.7112353838332695</v>
      </c>
      <c r="I39" s="7">
        <v>178414.806</v>
      </c>
      <c r="J39" s="79">
        <f t="shared" si="7"/>
        <v>16.45904104016762</v>
      </c>
      <c r="K39" s="7">
        <v>405060.738</v>
      </c>
      <c r="L39" s="80">
        <f t="shared" si="8"/>
        <v>35.006778623809694</v>
      </c>
      <c r="M39" s="8">
        <f t="shared" si="5"/>
        <v>-226645.932</v>
      </c>
      <c r="N39" s="81">
        <f t="shared" si="5"/>
        <v>-18.547737583642075</v>
      </c>
      <c r="O39" s="229"/>
      <c r="P39" s="255"/>
      <c r="Q39" s="22">
        <v>1502.068341</v>
      </c>
      <c r="R39" s="58">
        <v>2220907</v>
      </c>
      <c r="S39" s="16">
        <v>0.0555</v>
      </c>
    </row>
    <row r="40" spans="1:19" ht="14.25" hidden="1" thickBot="1">
      <c r="A40" s="49"/>
      <c r="B40" s="3">
        <v>9</v>
      </c>
      <c r="C40" s="251"/>
      <c r="D40" s="50">
        <v>129.385383267572</v>
      </c>
      <c r="E40" s="51">
        <f t="shared" si="9"/>
        <v>1126.879249980989</v>
      </c>
      <c r="F40" s="52">
        <v>5412.9</v>
      </c>
      <c r="G40" s="53">
        <v>1.6421568627450966</v>
      </c>
      <c r="H40" s="18">
        <v>5.414336553126603</v>
      </c>
      <c r="I40" s="7">
        <v>162823.511</v>
      </c>
      <c r="J40" s="79">
        <f t="shared" si="7"/>
        <v>13.133707067198142</v>
      </c>
      <c r="K40" s="7">
        <v>399797.887</v>
      </c>
      <c r="L40" s="80">
        <f t="shared" si="8"/>
        <v>42.61866576921784</v>
      </c>
      <c r="M40" s="8">
        <f t="shared" si="5"/>
        <v>-236974.376</v>
      </c>
      <c r="N40" s="81">
        <f t="shared" si="5"/>
        <v>-29.4849587020197</v>
      </c>
      <c r="O40" s="230"/>
      <c r="P40" s="256"/>
      <c r="Q40" s="22">
        <v>1546.3047440000003</v>
      </c>
      <c r="R40" s="58">
        <v>2216638</v>
      </c>
      <c r="S40" s="16">
        <v>0.0503</v>
      </c>
    </row>
    <row r="41" spans="1:19" ht="14.25" hidden="1" thickBot="1">
      <c r="A41" s="49"/>
      <c r="B41" s="3">
        <v>10</v>
      </c>
      <c r="C41" s="245">
        <v>1.2765391172919465</v>
      </c>
      <c r="D41" s="50">
        <v>139.248780593885</v>
      </c>
      <c r="E41" s="51">
        <f t="shared" si="9"/>
        <v>1266.128030574874</v>
      </c>
      <c r="F41" s="52">
        <v>5359</v>
      </c>
      <c r="G41" s="53">
        <v>1.9773330118157446</v>
      </c>
      <c r="H41" s="18">
        <v>7.498729028978147</v>
      </c>
      <c r="I41" s="7">
        <v>154253.059</v>
      </c>
      <c r="J41" s="79">
        <f t="shared" si="7"/>
        <v>17.983037932228598</v>
      </c>
      <c r="K41" s="7">
        <v>455464.126</v>
      </c>
      <c r="L41" s="80">
        <f t="shared" si="8"/>
        <v>50.05913042513359</v>
      </c>
      <c r="M41" s="8">
        <f t="shared" si="5"/>
        <v>-301211.067</v>
      </c>
      <c r="N41" s="81">
        <f t="shared" si="5"/>
        <v>-32.07609249290499</v>
      </c>
      <c r="O41" s="233">
        <v>-277.8250000000003</v>
      </c>
      <c r="P41" s="254">
        <f>O41+P38</f>
        <v>-620.9749999999998</v>
      </c>
      <c r="Q41" s="22">
        <v>1594.457254</v>
      </c>
      <c r="R41" s="58">
        <v>2210186</v>
      </c>
      <c r="S41" s="16">
        <v>0.0495</v>
      </c>
    </row>
    <row r="42" spans="1:19" ht="14.25" hidden="1" thickBot="1">
      <c r="A42" s="49"/>
      <c r="B42" s="3">
        <v>11</v>
      </c>
      <c r="C42" s="246"/>
      <c r="D42" s="50">
        <v>137.288888203025</v>
      </c>
      <c r="E42" s="51">
        <f t="shared" si="9"/>
        <v>1403.416918777899</v>
      </c>
      <c r="F42" s="52">
        <v>5411.363636363636</v>
      </c>
      <c r="G42" s="53">
        <v>1.8917001655237868</v>
      </c>
      <c r="H42" s="18">
        <v>9.532282663955272</v>
      </c>
      <c r="I42" s="7">
        <v>147339.531</v>
      </c>
      <c r="J42" s="79">
        <f t="shared" si="7"/>
        <v>26.78091527266586</v>
      </c>
      <c r="K42" s="7">
        <v>440856.371</v>
      </c>
      <c r="L42" s="80">
        <f t="shared" si="8"/>
        <v>22.02400248992349</v>
      </c>
      <c r="M42" s="8">
        <f t="shared" si="5"/>
        <v>-293516.83999999997</v>
      </c>
      <c r="N42" s="81">
        <f t="shared" si="5"/>
        <v>4.756912782742372</v>
      </c>
      <c r="O42" s="229"/>
      <c r="P42" s="255"/>
      <c r="Q42" s="22">
        <v>1635.723986</v>
      </c>
      <c r="R42" s="58">
        <v>2236356</v>
      </c>
      <c r="S42" s="16">
        <v>0.046</v>
      </c>
    </row>
    <row r="43" spans="1:19" ht="14.25" hidden="1" thickBot="1">
      <c r="A43" s="82"/>
      <c r="B43" s="83">
        <v>12</v>
      </c>
      <c r="C43" s="247"/>
      <c r="D43" s="84">
        <v>148.155147974917</v>
      </c>
      <c r="E43" s="51">
        <f t="shared" si="9"/>
        <v>1551.572066752816</v>
      </c>
      <c r="F43" s="63">
        <v>5322.8</v>
      </c>
      <c r="G43" s="64">
        <v>2.692039916453922</v>
      </c>
      <c r="H43" s="65">
        <v>12.480935434672105</v>
      </c>
      <c r="I43" s="66">
        <v>114286.7</v>
      </c>
      <c r="J43" s="85">
        <f t="shared" si="7"/>
        <v>-11.034156171659548</v>
      </c>
      <c r="K43" s="66">
        <v>398157.85</v>
      </c>
      <c r="L43" s="86">
        <f t="shared" si="8"/>
        <v>5.643964560164183</v>
      </c>
      <c r="M43" s="69">
        <f t="shared" si="5"/>
        <v>-283871.14999999997</v>
      </c>
      <c r="N43" s="87">
        <f t="shared" si="5"/>
        <v>-16.678120731823732</v>
      </c>
      <c r="O43" s="253"/>
      <c r="P43" s="260"/>
      <c r="Q43" s="71">
        <v>1703.119264346</v>
      </c>
      <c r="R43" s="72">
        <v>2240448</v>
      </c>
      <c r="S43" s="73">
        <v>0.0328</v>
      </c>
    </row>
    <row r="44" spans="1:19" ht="14.25" hidden="1" thickBot="1">
      <c r="A44" s="74">
        <v>2007</v>
      </c>
      <c r="B44" s="13">
        <v>1</v>
      </c>
      <c r="C44" s="252">
        <v>5.716183479931772</v>
      </c>
      <c r="D44" s="36">
        <v>125.18697070535815</v>
      </c>
      <c r="E44" s="88">
        <f>D44</f>
        <v>125.18697070535815</v>
      </c>
      <c r="F44" s="89">
        <v>5221.704545454546</v>
      </c>
      <c r="G44" s="39">
        <v>-1.039548022598865</v>
      </c>
      <c r="H44" s="40">
        <v>-1.039548022598865</v>
      </c>
      <c r="I44" s="41">
        <v>128393.794</v>
      </c>
      <c r="J44" s="76">
        <f t="shared" si="7"/>
        <v>24.76621989941121</v>
      </c>
      <c r="K44" s="41">
        <v>374246.323</v>
      </c>
      <c r="L44" s="77">
        <f t="shared" si="8"/>
        <v>11.746010422952136</v>
      </c>
      <c r="M44" s="44">
        <f t="shared" si="5"/>
        <v>-245852.52899999998</v>
      </c>
      <c r="N44" s="78">
        <f t="shared" si="5"/>
        <v>13.020209476459076</v>
      </c>
      <c r="O44" s="228">
        <v>-71.88509207995116</v>
      </c>
      <c r="P44" s="259">
        <f>O44</f>
        <v>-71.88509207995116</v>
      </c>
      <c r="Q44" s="46">
        <v>1658.3751029697498</v>
      </c>
      <c r="R44" s="47">
        <v>2187345</v>
      </c>
      <c r="S44" s="48">
        <v>0.034</v>
      </c>
    </row>
    <row r="45" spans="1:19" ht="14.25" hidden="1" thickBot="1">
      <c r="A45" s="49"/>
      <c r="B45" s="3">
        <v>2</v>
      </c>
      <c r="C45" s="246"/>
      <c r="D45" s="50">
        <v>128.83246212248375</v>
      </c>
      <c r="E45" s="90">
        <f>E44+D45</f>
        <v>254.0194328278419</v>
      </c>
      <c r="F45" s="91">
        <v>5211.5</v>
      </c>
      <c r="G45" s="53">
        <v>-0.2968714318337362</v>
      </c>
      <c r="H45" s="18">
        <v>-1.3333333333333144</v>
      </c>
      <c r="I45" s="7">
        <v>146533.143</v>
      </c>
      <c r="J45" s="79">
        <f t="shared" si="7"/>
        <v>-4.916106274973453</v>
      </c>
      <c r="K45" s="7">
        <v>364717</v>
      </c>
      <c r="L45" s="80">
        <f t="shared" si="8"/>
        <v>25.46284930263245</v>
      </c>
      <c r="M45" s="8">
        <f t="shared" si="5"/>
        <v>-218183.857</v>
      </c>
      <c r="N45" s="81">
        <f t="shared" si="5"/>
        <v>-30.3789555776059</v>
      </c>
      <c r="O45" s="229"/>
      <c r="P45" s="255"/>
      <c r="Q45" s="22">
        <v>1721.6490205397602</v>
      </c>
      <c r="R45" s="58">
        <v>2181607</v>
      </c>
      <c r="S45" s="16">
        <v>0.0339</v>
      </c>
    </row>
    <row r="46" spans="1:19" ht="14.25" hidden="1" thickBot="1">
      <c r="A46" s="49"/>
      <c r="B46" s="3">
        <v>3</v>
      </c>
      <c r="C46" s="251"/>
      <c r="D46" s="50">
        <v>142.93171807473243</v>
      </c>
      <c r="E46" s="90">
        <f aca="true" t="shared" si="10" ref="E46:E55">E45+D46</f>
        <v>396.95115090257434</v>
      </c>
      <c r="F46" s="91">
        <v>5099.05</v>
      </c>
      <c r="G46" s="53">
        <v>-0.9619789280806259</v>
      </c>
      <c r="H46" s="18">
        <v>-2.2824858757062145</v>
      </c>
      <c r="I46" s="7">
        <v>201894.012</v>
      </c>
      <c r="J46" s="79">
        <f t="shared" si="7"/>
        <v>11.283190489047046</v>
      </c>
      <c r="K46" s="7">
        <v>446307.977</v>
      </c>
      <c r="L46" s="80">
        <f t="shared" si="8"/>
        <v>29.675151884936458</v>
      </c>
      <c r="M46" s="8">
        <f t="shared" si="5"/>
        <v>-244413.96500000003</v>
      </c>
      <c r="N46" s="81">
        <f t="shared" si="5"/>
        <v>-18.39196139588941</v>
      </c>
      <c r="O46" s="230"/>
      <c r="P46" s="256"/>
      <c r="Q46" s="22">
        <v>1903.23454419177</v>
      </c>
      <c r="R46" s="58">
        <v>2186791</v>
      </c>
      <c r="S46" s="16">
        <v>0.0288</v>
      </c>
    </row>
    <row r="47" spans="1:19" ht="14.25" hidden="1" thickBot="1">
      <c r="A47" s="49"/>
      <c r="B47" s="3">
        <v>4</v>
      </c>
      <c r="C47" s="245">
        <v>5.064020430973699</v>
      </c>
      <c r="D47" s="50">
        <v>130.76998133678524</v>
      </c>
      <c r="E47" s="90">
        <f t="shared" si="10"/>
        <v>527.7211322393596</v>
      </c>
      <c r="F47" s="91">
        <v>5040</v>
      </c>
      <c r="G47" s="53">
        <v>0.948196114708594</v>
      </c>
      <c r="H47" s="18">
        <v>-1.355932203389827</v>
      </c>
      <c r="I47" s="7">
        <v>228683.213</v>
      </c>
      <c r="J47" s="79">
        <f t="shared" si="7"/>
        <v>61.69262578856218</v>
      </c>
      <c r="K47" s="7">
        <v>401287.327</v>
      </c>
      <c r="L47" s="80">
        <f t="shared" si="8"/>
        <v>19.93814863634553</v>
      </c>
      <c r="M47" s="8">
        <f t="shared" si="5"/>
        <v>-172604.114</v>
      </c>
      <c r="N47" s="81">
        <f t="shared" si="5"/>
        <v>41.75447715221665</v>
      </c>
      <c r="O47" s="233">
        <v>109.20170519187802</v>
      </c>
      <c r="P47" s="254">
        <f>O47+P44</f>
        <v>37.316613111926856</v>
      </c>
      <c r="Q47" s="22">
        <v>2041.1087918130402</v>
      </c>
      <c r="R47" s="58">
        <v>2181749</v>
      </c>
      <c r="S47" s="16">
        <v>0.0299</v>
      </c>
    </row>
    <row r="48" spans="1:19" ht="15.75" hidden="1" thickBot="1">
      <c r="A48" s="59"/>
      <c r="B48" s="3">
        <v>5</v>
      </c>
      <c r="C48" s="246"/>
      <c r="D48" s="50">
        <v>142.50773421449534</v>
      </c>
      <c r="E48" s="90">
        <f t="shared" si="10"/>
        <v>670.228866453855</v>
      </c>
      <c r="F48" s="91">
        <v>5057.38</v>
      </c>
      <c r="G48" s="53">
        <v>0.5498281786941561</v>
      </c>
      <c r="H48" s="18">
        <v>-0.8135593220338961</v>
      </c>
      <c r="I48" s="7">
        <v>243490.931</v>
      </c>
      <c r="J48" s="79">
        <f t="shared" si="7"/>
        <v>51.87375406645427</v>
      </c>
      <c r="K48" s="7">
        <v>428127.383</v>
      </c>
      <c r="L48" s="80">
        <f t="shared" si="8"/>
        <v>18.331797578260954</v>
      </c>
      <c r="M48" s="8">
        <f t="shared" si="5"/>
        <v>-184636.45199999996</v>
      </c>
      <c r="N48" s="81">
        <f t="shared" si="5"/>
        <v>33.541956488193314</v>
      </c>
      <c r="O48" s="229"/>
      <c r="P48" s="255"/>
      <c r="Q48" s="22">
        <v>2104.10685793004</v>
      </c>
      <c r="R48" s="58">
        <v>2166941</v>
      </c>
      <c r="S48" s="16">
        <v>0.03</v>
      </c>
    </row>
    <row r="49" spans="1:19" ht="15.75" hidden="1" thickBot="1">
      <c r="A49" s="59"/>
      <c r="B49" s="3">
        <v>6</v>
      </c>
      <c r="C49" s="251"/>
      <c r="D49" s="50">
        <v>121.74030917876587</v>
      </c>
      <c r="E49" s="90">
        <f t="shared" si="10"/>
        <v>791.9691756326208</v>
      </c>
      <c r="F49" s="91">
        <v>5093.25</v>
      </c>
      <c r="G49" s="53">
        <v>-0.6835269993164701</v>
      </c>
      <c r="H49" s="18">
        <v>-1.4915254237288167</v>
      </c>
      <c r="I49" s="7">
        <v>234187.537</v>
      </c>
      <c r="J49" s="79">
        <f t="shared" si="7"/>
        <v>42.528154216707435</v>
      </c>
      <c r="K49" s="7">
        <v>427670.902</v>
      </c>
      <c r="L49" s="80">
        <f t="shared" si="8"/>
        <v>22.84675714142108</v>
      </c>
      <c r="M49" s="8">
        <f t="shared" si="5"/>
        <v>-193483.365</v>
      </c>
      <c r="N49" s="81">
        <f t="shared" si="5"/>
        <v>19.681397075286355</v>
      </c>
      <c r="O49" s="230"/>
      <c r="P49" s="256"/>
      <c r="Q49" s="22">
        <v>2153.13966590528</v>
      </c>
      <c r="R49" s="58">
        <v>2153757</v>
      </c>
      <c r="S49" s="16">
        <v>0.0247</v>
      </c>
    </row>
    <row r="50" spans="1:19" ht="15.75" hidden="1" thickBot="1">
      <c r="A50" s="59"/>
      <c r="B50" s="3">
        <v>7</v>
      </c>
      <c r="C50" s="245">
        <v>7.952515011050494</v>
      </c>
      <c r="D50" s="50">
        <v>131.6472178054166</v>
      </c>
      <c r="E50" s="90">
        <f t="shared" si="10"/>
        <v>923.6163934380374</v>
      </c>
      <c r="F50" s="91">
        <v>5123</v>
      </c>
      <c r="G50" s="53">
        <v>0.4129387474191475</v>
      </c>
      <c r="H50" s="18">
        <v>-1.0847457627118757</v>
      </c>
      <c r="I50" s="7">
        <v>216885.838</v>
      </c>
      <c r="J50" s="79">
        <f t="shared" si="7"/>
        <v>19.416550009983414</v>
      </c>
      <c r="K50" s="7">
        <v>485910.281</v>
      </c>
      <c r="L50" s="80">
        <f t="shared" si="8"/>
        <v>24.961879203792357</v>
      </c>
      <c r="M50" s="8">
        <f t="shared" si="5"/>
        <v>-269024.443</v>
      </c>
      <c r="N50" s="81">
        <f t="shared" si="5"/>
        <v>-5.545329193808943</v>
      </c>
      <c r="O50" s="233">
        <v>99.49557951406751</v>
      </c>
      <c r="P50" s="254">
        <f>O50+P47</f>
        <v>136.81219262599438</v>
      </c>
      <c r="Q50" s="22">
        <v>2153.24134740288</v>
      </c>
      <c r="R50" s="58">
        <v>2143863</v>
      </c>
      <c r="S50" s="16">
        <v>0.0249</v>
      </c>
    </row>
    <row r="51" spans="1:19" ht="15.75" hidden="1" thickBot="1">
      <c r="A51" s="59"/>
      <c r="B51" s="3">
        <v>8</v>
      </c>
      <c r="C51" s="246"/>
      <c r="D51" s="50">
        <v>142.20103858845195</v>
      </c>
      <c r="E51" s="90">
        <f t="shared" si="10"/>
        <v>1065.8174320264893</v>
      </c>
      <c r="F51" s="91">
        <v>5107.3</v>
      </c>
      <c r="G51" s="53">
        <v>3.381311400502625</v>
      </c>
      <c r="H51" s="18">
        <v>2.2598870056497162</v>
      </c>
      <c r="I51" s="7">
        <v>332419.419</v>
      </c>
      <c r="J51" s="79">
        <f t="shared" si="7"/>
        <v>86.31829187987906</v>
      </c>
      <c r="K51" s="7">
        <v>516859.779</v>
      </c>
      <c r="L51" s="80">
        <f t="shared" si="8"/>
        <v>27.60056221494367</v>
      </c>
      <c r="M51" s="8">
        <f t="shared" si="5"/>
        <v>-184440.36</v>
      </c>
      <c r="N51" s="81">
        <f t="shared" si="5"/>
        <v>58.71772966493539</v>
      </c>
      <c r="O51" s="229"/>
      <c r="P51" s="255"/>
      <c r="Q51" s="25">
        <v>2175.7742533459395</v>
      </c>
      <c r="R51" s="58">
        <v>2150118</v>
      </c>
      <c r="S51" s="16">
        <v>0.02335537420299489</v>
      </c>
    </row>
    <row r="52" spans="1:19" ht="14.25" hidden="1" thickBot="1">
      <c r="A52" s="49"/>
      <c r="B52" s="3">
        <v>9</v>
      </c>
      <c r="C52" s="251"/>
      <c r="D52" s="50">
        <v>139.48856151408415</v>
      </c>
      <c r="E52" s="90">
        <f t="shared" si="10"/>
        <v>1205.3059935405736</v>
      </c>
      <c r="F52" s="91">
        <v>5023.375</v>
      </c>
      <c r="G52" s="53">
        <v>0.9060773480663187</v>
      </c>
      <c r="H52" s="18">
        <v>3.186440677966118</v>
      </c>
      <c r="I52" s="7">
        <v>263916.504</v>
      </c>
      <c r="J52" s="79">
        <f t="shared" si="7"/>
        <v>62.08746659442814</v>
      </c>
      <c r="K52" s="7">
        <v>443570.963</v>
      </c>
      <c r="L52" s="80">
        <f t="shared" si="8"/>
        <v>10.948801237661376</v>
      </c>
      <c r="M52" s="8">
        <f t="shared" si="5"/>
        <v>-179654.45899999997</v>
      </c>
      <c r="N52" s="81">
        <f t="shared" si="5"/>
        <v>51.138665356766765</v>
      </c>
      <c r="O52" s="230"/>
      <c r="P52" s="256"/>
      <c r="Q52" s="25">
        <v>2181.5204943827002</v>
      </c>
      <c r="R52" s="58">
        <v>2158785</v>
      </c>
      <c r="S52" s="16">
        <v>0.0196</v>
      </c>
    </row>
    <row r="53" spans="1:19" ht="14.25" hidden="1" thickBot="1">
      <c r="A53" s="49"/>
      <c r="B53" s="3">
        <v>10</v>
      </c>
      <c r="C53" s="245">
        <v>8.226960432097314</v>
      </c>
      <c r="D53" s="50">
        <v>153.56172139508783</v>
      </c>
      <c r="E53" s="90">
        <f t="shared" si="10"/>
        <v>1358.8677149356613</v>
      </c>
      <c r="F53" s="91">
        <v>4957.065217391304</v>
      </c>
      <c r="G53" s="53">
        <v>3.701270258431876</v>
      </c>
      <c r="H53" s="18">
        <v>7.0056497175141175</v>
      </c>
      <c r="I53" s="7">
        <v>269082.431</v>
      </c>
      <c r="J53" s="79">
        <f t="shared" si="7"/>
        <v>74.44220085126479</v>
      </c>
      <c r="K53" s="7">
        <v>562884.507</v>
      </c>
      <c r="L53" s="80">
        <f t="shared" si="8"/>
        <v>23.5848170839255</v>
      </c>
      <c r="M53" s="8">
        <f t="shared" si="5"/>
        <v>-293802.076</v>
      </c>
      <c r="N53" s="81">
        <f t="shared" si="5"/>
        <v>50.857383767339286</v>
      </c>
      <c r="O53" s="233">
        <v>39.82856056997461</v>
      </c>
      <c r="P53" s="263">
        <f>O53+P50</f>
        <v>176.640753195969</v>
      </c>
      <c r="Q53" s="25">
        <v>2239.58413818744</v>
      </c>
      <c r="R53" s="58">
        <v>2162370</v>
      </c>
      <c r="S53" s="16">
        <v>0.018</v>
      </c>
    </row>
    <row r="54" spans="1:19" ht="14.25" hidden="1" thickBot="1">
      <c r="A54" s="49"/>
      <c r="B54" s="3">
        <v>11</v>
      </c>
      <c r="C54" s="246"/>
      <c r="D54" s="50">
        <v>146.36431620062905</v>
      </c>
      <c r="E54" s="90">
        <f t="shared" si="10"/>
        <v>1505.2320311362903</v>
      </c>
      <c r="F54" s="91">
        <v>4727.6</v>
      </c>
      <c r="G54" s="53">
        <v>-2.2386483632523664</v>
      </c>
      <c r="H54" s="18">
        <v>4.6101694915254114</v>
      </c>
      <c r="I54" s="7">
        <v>287937.127</v>
      </c>
      <c r="J54" s="79">
        <f t="shared" si="7"/>
        <v>95.42421850114347</v>
      </c>
      <c r="K54" s="7">
        <v>556201.954</v>
      </c>
      <c r="L54" s="80">
        <f t="shared" si="8"/>
        <v>26.16398232793149</v>
      </c>
      <c r="M54" s="8">
        <f t="shared" si="5"/>
        <v>-268264.82700000005</v>
      </c>
      <c r="N54" s="81">
        <f t="shared" si="5"/>
        <v>69.26023617321198</v>
      </c>
      <c r="O54" s="229"/>
      <c r="P54" s="264"/>
      <c r="Q54" s="25">
        <v>2326.34980469806</v>
      </c>
      <c r="R54" s="58">
        <v>2185661</v>
      </c>
      <c r="S54" s="16">
        <v>0.0174</v>
      </c>
    </row>
    <row r="55" spans="1:19" ht="14.25" hidden="1" thickBot="1">
      <c r="A55" s="82"/>
      <c r="B55" s="31">
        <v>12</v>
      </c>
      <c r="C55" s="247"/>
      <c r="D55" s="84">
        <v>153.19311031176642</v>
      </c>
      <c r="E55" s="90">
        <f t="shared" si="10"/>
        <v>1658.4251414480568</v>
      </c>
      <c r="F55" s="92">
        <v>4731.71052631579</v>
      </c>
      <c r="G55" s="64">
        <v>1.2961762799740768</v>
      </c>
      <c r="H55" s="65">
        <v>5.9661016949152526</v>
      </c>
      <c r="I55" s="66">
        <v>263769.405</v>
      </c>
      <c r="J55" s="85">
        <f t="shared" si="7"/>
        <v>130.79623875744076</v>
      </c>
      <c r="K55" s="66">
        <v>530770.272</v>
      </c>
      <c r="L55" s="86">
        <f t="shared" si="8"/>
        <v>33.30649439663189</v>
      </c>
      <c r="M55" s="69">
        <f t="shared" si="5"/>
        <v>-267000.86699999997</v>
      </c>
      <c r="N55" s="87">
        <f t="shared" si="5"/>
        <v>97.48974436080887</v>
      </c>
      <c r="O55" s="253"/>
      <c r="P55" s="265"/>
      <c r="Q55" s="93">
        <v>2461.78886988096</v>
      </c>
      <c r="R55" s="72">
        <v>2205330</v>
      </c>
      <c r="S55" s="73">
        <v>0.013147173850090411</v>
      </c>
    </row>
    <row r="56" spans="1:19" ht="14.25" hidden="1" thickBot="1">
      <c r="A56" s="74">
        <v>2008</v>
      </c>
      <c r="B56" s="75">
        <v>1</v>
      </c>
      <c r="C56" s="252">
        <v>7.348042122136377</v>
      </c>
      <c r="D56" s="36">
        <v>135.6563619294809</v>
      </c>
      <c r="E56" s="94">
        <f>D56</f>
        <v>135.6563619294809</v>
      </c>
      <c r="F56" s="89">
        <v>4712.272727272728</v>
      </c>
      <c r="G56" s="39">
        <v>1.5999999999999943</v>
      </c>
      <c r="H56" s="40">
        <v>1.5999999999999943</v>
      </c>
      <c r="I56" s="41">
        <v>230993.245</v>
      </c>
      <c r="J56" s="76">
        <f t="shared" si="7"/>
        <v>79.90997680152671</v>
      </c>
      <c r="K56" s="41">
        <v>575643.033</v>
      </c>
      <c r="L56" s="77">
        <f t="shared" si="8"/>
        <v>53.813944886774514</v>
      </c>
      <c r="M56" s="44">
        <f t="shared" si="5"/>
        <v>-344649.78800000006</v>
      </c>
      <c r="N56" s="78">
        <f t="shared" si="5"/>
        <v>26.096031914752196</v>
      </c>
      <c r="O56" s="261">
        <v>-45.0251947371104</v>
      </c>
      <c r="P56" s="259">
        <f>O56</f>
        <v>-45.0251947371104</v>
      </c>
      <c r="Q56" s="95">
        <v>2489.37766607709</v>
      </c>
      <c r="R56" s="47">
        <v>2209907</v>
      </c>
      <c r="S56" s="48">
        <v>0.0147</v>
      </c>
    </row>
    <row r="57" spans="1:19" ht="14.25" hidden="1" thickBot="1">
      <c r="A57" s="49"/>
      <c r="B57" s="3">
        <v>2</v>
      </c>
      <c r="C57" s="246"/>
      <c r="D57" s="50">
        <v>140.1038165346664</v>
      </c>
      <c r="E57" s="96">
        <f>E56+D57</f>
        <v>275.7601784641473</v>
      </c>
      <c r="F57" s="91">
        <v>4682.738095238095</v>
      </c>
      <c r="G57" s="53">
        <v>1.2795275590551398</v>
      </c>
      <c r="H57" s="18">
        <v>2.90000000000002</v>
      </c>
      <c r="I57" s="7">
        <v>331347.603</v>
      </c>
      <c r="J57" s="79">
        <f t="shared" si="7"/>
        <v>126.12468156777337</v>
      </c>
      <c r="K57" s="7">
        <v>624021.93</v>
      </c>
      <c r="L57" s="80">
        <f t="shared" si="8"/>
        <v>71.09757154177076</v>
      </c>
      <c r="M57" s="8">
        <f t="shared" si="5"/>
        <v>-292674.32700000005</v>
      </c>
      <c r="N57" s="81">
        <f t="shared" si="5"/>
        <v>55.0271100260026</v>
      </c>
      <c r="O57" s="241"/>
      <c r="P57" s="255"/>
      <c r="Q57" s="25">
        <v>2475.7965542313104</v>
      </c>
      <c r="R57" s="58">
        <v>2209571</v>
      </c>
      <c r="S57" s="16">
        <v>0.0136</v>
      </c>
    </row>
    <row r="58" spans="1:19" ht="14.25" hidden="1" thickBot="1">
      <c r="A58" s="49"/>
      <c r="B58" s="3">
        <v>3</v>
      </c>
      <c r="C58" s="251"/>
      <c r="D58" s="50">
        <v>149.75846707223985</v>
      </c>
      <c r="E58" s="96">
        <f aca="true" t="shared" si="11" ref="E58:E67">E57+D58</f>
        <v>425.51864553638717</v>
      </c>
      <c r="F58" s="91">
        <v>4526.71052631579</v>
      </c>
      <c r="G58" s="53">
        <v>0.6802721088435106</v>
      </c>
      <c r="H58" s="18">
        <v>3.6000000000000085</v>
      </c>
      <c r="I58" s="7">
        <v>397532.455</v>
      </c>
      <c r="J58" s="79">
        <f t="shared" si="7"/>
        <v>96.90155793228779</v>
      </c>
      <c r="K58" s="7">
        <v>561271.4</v>
      </c>
      <c r="L58" s="80">
        <f t="shared" si="8"/>
        <v>25.758765006344486</v>
      </c>
      <c r="M58" s="8">
        <f t="shared" si="5"/>
        <v>-163738.945</v>
      </c>
      <c r="N58" s="81">
        <f t="shared" si="5"/>
        <v>71.1427929259433</v>
      </c>
      <c r="O58" s="242"/>
      <c r="P58" s="256"/>
      <c r="Q58" s="25">
        <v>2637.8008129385</v>
      </c>
      <c r="R58" s="58">
        <v>2240247</v>
      </c>
      <c r="S58" s="16">
        <v>0.0131</v>
      </c>
    </row>
    <row r="59" spans="1:19" ht="15.75" hidden="1" thickBot="1">
      <c r="A59" s="59"/>
      <c r="B59" s="3">
        <v>4</v>
      </c>
      <c r="C59" s="245">
        <v>9.205219692625292</v>
      </c>
      <c r="D59" s="50">
        <v>150.4520000626442</v>
      </c>
      <c r="E59" s="96">
        <f t="shared" si="11"/>
        <v>575.9706455990314</v>
      </c>
      <c r="F59" s="91">
        <v>4280</v>
      </c>
      <c r="G59" s="53">
        <v>0.7722007722007902</v>
      </c>
      <c r="H59" s="18">
        <v>4.400000000000006</v>
      </c>
      <c r="I59" s="7">
        <v>432507.546</v>
      </c>
      <c r="J59" s="79">
        <f t="shared" si="7"/>
        <v>89.12955626524277</v>
      </c>
      <c r="K59" s="7">
        <v>661109.325</v>
      </c>
      <c r="L59" s="80">
        <f t="shared" si="8"/>
        <v>64.7471227019337</v>
      </c>
      <c r="M59" s="8">
        <f t="shared" si="5"/>
        <v>-228601.77899999998</v>
      </c>
      <c r="N59" s="81">
        <f t="shared" si="5"/>
        <v>24.382433563309064</v>
      </c>
      <c r="O59" s="240">
        <v>315.4602685338326</v>
      </c>
      <c r="P59" s="254">
        <f>O59+P56</f>
        <v>270.43507379672224</v>
      </c>
      <c r="Q59" s="25">
        <v>2878.74918195122</v>
      </c>
      <c r="R59" s="58">
        <v>2208456</v>
      </c>
      <c r="S59" s="16">
        <v>0.0131</v>
      </c>
    </row>
    <row r="60" spans="1:19" ht="15.75" hidden="1" thickBot="1">
      <c r="A60" s="59"/>
      <c r="B60" s="3">
        <v>5</v>
      </c>
      <c r="C60" s="246"/>
      <c r="D60" s="50">
        <v>153.96059484010934</v>
      </c>
      <c r="E60" s="96">
        <f t="shared" si="11"/>
        <v>729.9312404391408</v>
      </c>
      <c r="F60" s="91">
        <v>4080</v>
      </c>
      <c r="G60" s="53">
        <v>-0.19157088122605614</v>
      </c>
      <c r="H60" s="18">
        <v>4.200000000000003</v>
      </c>
      <c r="I60" s="7">
        <v>529767.63</v>
      </c>
      <c r="J60" s="79">
        <f t="shared" si="7"/>
        <v>117.57181174029023</v>
      </c>
      <c r="K60" s="7">
        <v>731702.884</v>
      </c>
      <c r="L60" s="80">
        <f t="shared" si="8"/>
        <v>70.90775153711671</v>
      </c>
      <c r="M60" s="8">
        <f t="shared" si="5"/>
        <v>-201935.25399999996</v>
      </c>
      <c r="N60" s="81">
        <f t="shared" si="5"/>
        <v>46.66406020317352</v>
      </c>
      <c r="O60" s="241"/>
      <c r="P60" s="255"/>
      <c r="Q60" s="25">
        <v>3075.16938074071</v>
      </c>
      <c r="R60" s="58">
        <v>2192865</v>
      </c>
      <c r="S60" s="16">
        <v>0.0132</v>
      </c>
    </row>
    <row r="61" spans="1:19" ht="15.75" hidden="1" thickBot="1">
      <c r="A61" s="59"/>
      <c r="B61" s="3">
        <v>6</v>
      </c>
      <c r="C61" s="251"/>
      <c r="D61" s="50">
        <v>128.8619520985637</v>
      </c>
      <c r="E61" s="96">
        <f t="shared" si="11"/>
        <v>858.7931925377045</v>
      </c>
      <c r="F61" s="91">
        <v>3978.889</v>
      </c>
      <c r="G61" s="53">
        <v>1.1516314779270687</v>
      </c>
      <c r="H61" s="18">
        <v>5.400000000000006</v>
      </c>
      <c r="I61" s="7">
        <v>517560.615</v>
      </c>
      <c r="J61" s="79">
        <f t="shared" si="7"/>
        <v>121.00262961474333</v>
      </c>
      <c r="K61" s="7">
        <v>717989.034</v>
      </c>
      <c r="L61" s="80">
        <f t="shared" si="8"/>
        <v>67.88353629913311</v>
      </c>
      <c r="M61" s="8">
        <f t="shared" si="5"/>
        <v>-200428.419</v>
      </c>
      <c r="N61" s="81">
        <f t="shared" si="5"/>
        <v>53.119093315610215</v>
      </c>
      <c r="O61" s="242"/>
      <c r="P61" s="256"/>
      <c r="Q61" s="25">
        <v>3196.58045059706</v>
      </c>
      <c r="R61" s="58">
        <v>2175028</v>
      </c>
      <c r="S61" s="16">
        <v>0.0121</v>
      </c>
    </row>
    <row r="62" spans="1:19" ht="15.75" hidden="1" thickBot="1">
      <c r="A62" s="59"/>
      <c r="B62" s="3">
        <v>7</v>
      </c>
      <c r="C62" s="245">
        <v>2.5790537651894567</v>
      </c>
      <c r="D62" s="50">
        <v>138.3537630410491</v>
      </c>
      <c r="E62" s="96">
        <f t="shared" si="11"/>
        <v>997.1469555787536</v>
      </c>
      <c r="F62" s="91">
        <v>3977.173913043478</v>
      </c>
      <c r="G62" s="53">
        <v>0.47438330170777476</v>
      </c>
      <c r="H62" s="18">
        <v>5.90000000000002</v>
      </c>
      <c r="I62" s="7">
        <v>510066.333</v>
      </c>
      <c r="J62" s="79">
        <f t="shared" si="7"/>
        <v>135.1773346307655</v>
      </c>
      <c r="K62" s="7">
        <v>904973.742</v>
      </c>
      <c r="L62" s="80">
        <f t="shared" si="8"/>
        <v>86.24297064420416</v>
      </c>
      <c r="M62" s="8">
        <f t="shared" si="5"/>
        <v>-394907.409</v>
      </c>
      <c r="N62" s="81">
        <f t="shared" si="5"/>
        <v>48.93436398656134</v>
      </c>
      <c r="O62" s="240">
        <v>-359.29610058307804</v>
      </c>
      <c r="P62" s="254">
        <f>O62+P59</f>
        <v>-88.86102678635581</v>
      </c>
      <c r="Q62" s="25">
        <v>3187.1995818035202</v>
      </c>
      <c r="R62" s="58">
        <v>2143401</v>
      </c>
      <c r="S62" s="16">
        <v>0.0114</v>
      </c>
    </row>
    <row r="63" spans="1:19" ht="14.25" hidden="1" thickBot="1">
      <c r="A63" s="49"/>
      <c r="B63" s="3">
        <v>8</v>
      </c>
      <c r="C63" s="246"/>
      <c r="D63" s="50">
        <v>143.74522076110233</v>
      </c>
      <c r="E63" s="96">
        <f t="shared" si="11"/>
        <v>1140.892176339856</v>
      </c>
      <c r="F63" s="91">
        <v>3985.5</v>
      </c>
      <c r="G63" s="53">
        <v>0.5665722379603295</v>
      </c>
      <c r="H63" s="18">
        <v>6.5</v>
      </c>
      <c r="I63" s="7">
        <v>387607.831</v>
      </c>
      <c r="J63" s="79">
        <f t="shared" si="7"/>
        <v>16.60204213280332</v>
      </c>
      <c r="K63" s="7">
        <v>814876.132</v>
      </c>
      <c r="L63" s="80">
        <f t="shared" si="8"/>
        <v>57.65903347646635</v>
      </c>
      <c r="M63" s="8">
        <f t="shared" si="5"/>
        <v>-427268.301</v>
      </c>
      <c r="N63" s="81">
        <f t="shared" si="5"/>
        <v>-41.05699134366303</v>
      </c>
      <c r="O63" s="241"/>
      <c r="P63" s="255"/>
      <c r="Q63" s="25">
        <v>3143.6118477208</v>
      </c>
      <c r="R63" s="58">
        <v>2125134</v>
      </c>
      <c r="S63" s="16">
        <v>0.0117</v>
      </c>
    </row>
    <row r="64" spans="1:19" ht="14.25" hidden="1" thickBot="1">
      <c r="A64" s="49"/>
      <c r="B64" s="3">
        <v>9</v>
      </c>
      <c r="C64" s="251"/>
      <c r="D64" s="50">
        <v>143.76250527915718</v>
      </c>
      <c r="E64" s="96">
        <f t="shared" si="11"/>
        <v>1284.6546816190132</v>
      </c>
      <c r="F64" s="91">
        <v>3995.714285714286</v>
      </c>
      <c r="G64" s="53">
        <v>-0.2816901408450718</v>
      </c>
      <c r="H64" s="18">
        <v>6.200000000000003</v>
      </c>
      <c r="I64" s="7">
        <v>376213.135</v>
      </c>
      <c r="J64" s="79">
        <f t="shared" si="7"/>
        <v>42.5500600750607</v>
      </c>
      <c r="K64" s="7">
        <v>940895.239</v>
      </c>
      <c r="L64" s="80">
        <f t="shared" si="8"/>
        <v>112.11831194640212</v>
      </c>
      <c r="M64" s="8">
        <f t="shared" si="5"/>
        <v>-564682.1039999999</v>
      </c>
      <c r="N64" s="81">
        <f t="shared" si="5"/>
        <v>-69.56825187134142</v>
      </c>
      <c r="O64" s="242"/>
      <c r="P64" s="256"/>
      <c r="Q64" s="25">
        <v>2999.3109630854597</v>
      </c>
      <c r="R64" s="58">
        <v>2127347</v>
      </c>
      <c r="S64" s="16">
        <v>0.0107</v>
      </c>
    </row>
    <row r="65" spans="1:19" ht="14.25" hidden="1" thickBot="1">
      <c r="A65" s="49"/>
      <c r="B65" s="3">
        <v>10</v>
      </c>
      <c r="C65" s="245">
        <v>4.369181456140424</v>
      </c>
      <c r="D65" s="50">
        <v>157.23261312534203</v>
      </c>
      <c r="E65" s="96">
        <f t="shared" si="11"/>
        <v>1441.8872947443551</v>
      </c>
      <c r="F65" s="91">
        <v>4409</v>
      </c>
      <c r="G65" s="53">
        <v>0.2824858757062003</v>
      </c>
      <c r="H65" s="18">
        <v>6.5</v>
      </c>
      <c r="I65" s="7">
        <v>234975.572</v>
      </c>
      <c r="J65" s="79">
        <f t="shared" si="7"/>
        <v>-12.67524560159783</v>
      </c>
      <c r="K65" s="7">
        <v>801904.15</v>
      </c>
      <c r="L65" s="80">
        <f t="shared" si="8"/>
        <v>42.463354387545806</v>
      </c>
      <c r="M65" s="8">
        <f t="shared" si="5"/>
        <v>-566928.578</v>
      </c>
      <c r="N65" s="81">
        <f t="shared" si="5"/>
        <v>-55.138599989143636</v>
      </c>
      <c r="O65" s="240">
        <v>-295.82248642560194</v>
      </c>
      <c r="P65" s="263">
        <f>O65+P62</f>
        <v>-384.68351321195775</v>
      </c>
      <c r="Q65" s="25">
        <v>2736.7891188062</v>
      </c>
      <c r="R65" s="58">
        <v>2129601</v>
      </c>
      <c r="S65" s="16">
        <v>0.0112</v>
      </c>
    </row>
    <row r="66" spans="1:19" ht="14.25" hidden="1" thickBot="1">
      <c r="A66" s="49"/>
      <c r="B66" s="3">
        <v>11</v>
      </c>
      <c r="C66" s="246"/>
      <c r="D66" s="50">
        <v>149.33714303751992</v>
      </c>
      <c r="E66" s="96">
        <f t="shared" si="11"/>
        <v>1591.2244377818752</v>
      </c>
      <c r="F66" s="91">
        <v>4837</v>
      </c>
      <c r="G66" s="53">
        <v>0.37558685446011</v>
      </c>
      <c r="H66" s="18">
        <v>6.8999999999999915</v>
      </c>
      <c r="I66" s="7">
        <v>281042.994</v>
      </c>
      <c r="J66" s="79">
        <f t="shared" si="7"/>
        <v>-2.39431888198286</v>
      </c>
      <c r="K66" s="7">
        <v>631043.165</v>
      </c>
      <c r="L66" s="80">
        <f t="shared" si="8"/>
        <v>13.455761969509371</v>
      </c>
      <c r="M66" s="8">
        <f t="shared" si="5"/>
        <v>-350000.17100000003</v>
      </c>
      <c r="N66" s="81">
        <f t="shared" si="5"/>
        <v>-15.850080851492232</v>
      </c>
      <c r="O66" s="241"/>
      <c r="P66" s="264"/>
      <c r="Q66" s="25">
        <v>2746.6441503948004</v>
      </c>
      <c r="R66" s="58">
        <v>2139337</v>
      </c>
      <c r="S66" s="16">
        <v>0.0126</v>
      </c>
    </row>
    <row r="67" spans="1:19" ht="14.25" hidden="1" thickBot="1">
      <c r="A67" s="82"/>
      <c r="B67" s="83">
        <v>12</v>
      </c>
      <c r="C67" s="247"/>
      <c r="D67" s="84">
        <v>164.1595504983947</v>
      </c>
      <c r="E67" s="96">
        <f t="shared" si="11"/>
        <v>1755.38398828027</v>
      </c>
      <c r="F67" s="92">
        <v>4891.8</v>
      </c>
      <c r="G67" s="64">
        <v>0.5612722170252482</v>
      </c>
      <c r="H67" s="65">
        <v>7.5</v>
      </c>
      <c r="I67" s="66">
        <v>233694.241</v>
      </c>
      <c r="J67" s="85">
        <f t="shared" si="7"/>
        <v>-11.402066892481333</v>
      </c>
      <c r="K67" s="66">
        <v>540551.814</v>
      </c>
      <c r="L67" s="86">
        <f t="shared" si="8"/>
        <v>1.8428956021108833</v>
      </c>
      <c r="M67" s="69">
        <f t="shared" si="5"/>
        <v>-306857.573</v>
      </c>
      <c r="N67" s="87">
        <f t="shared" si="5"/>
        <v>-13.244962494592215</v>
      </c>
      <c r="O67" s="244"/>
      <c r="P67" s="265"/>
      <c r="Q67" s="93">
        <v>2864.1061557570993</v>
      </c>
      <c r="R67" s="72">
        <v>2234198</v>
      </c>
      <c r="S67" s="73">
        <v>0.0115</v>
      </c>
    </row>
    <row r="68" spans="1:19" ht="14.25" hidden="1" thickBot="1">
      <c r="A68" s="74">
        <v>2009</v>
      </c>
      <c r="B68" s="13">
        <v>1</v>
      </c>
      <c r="C68" s="252">
        <v>-5.4</v>
      </c>
      <c r="D68" s="102">
        <v>128.96261308849128</v>
      </c>
      <c r="E68" s="97">
        <f>D68</f>
        <v>128.96261308849128</v>
      </c>
      <c r="F68" s="38">
        <v>5005</v>
      </c>
      <c r="G68" s="39">
        <v>0.09302325581394655</v>
      </c>
      <c r="H68" s="40">
        <v>0.09302325581394655</v>
      </c>
      <c r="I68" s="41">
        <v>196565.736</v>
      </c>
      <c r="J68" s="76">
        <f t="shared" si="7"/>
        <v>-14.904119382365488</v>
      </c>
      <c r="K68" s="41">
        <v>477746.872</v>
      </c>
      <c r="L68" s="77">
        <f t="shared" si="8"/>
        <v>-17.006400735853266</v>
      </c>
      <c r="M68" s="44">
        <f t="shared" si="5"/>
        <v>-281181.13599999994</v>
      </c>
      <c r="N68" s="78">
        <f t="shared" si="5"/>
        <v>2.1022813534877773</v>
      </c>
      <c r="O68" s="228">
        <v>158.3</v>
      </c>
      <c r="P68" s="262">
        <f>O68</f>
        <v>158.3</v>
      </c>
      <c r="Q68" s="98">
        <v>2833.8410586724003</v>
      </c>
      <c r="R68" s="47">
        <v>2204317</v>
      </c>
      <c r="S68" s="48">
        <v>0.0144</v>
      </c>
    </row>
    <row r="69" spans="1:19" ht="14.25" hidden="1" thickBot="1">
      <c r="A69" s="49"/>
      <c r="B69" s="3">
        <v>2</v>
      </c>
      <c r="C69" s="246"/>
      <c r="D69" s="103">
        <v>129.0561594874845</v>
      </c>
      <c r="E69" s="99">
        <f>E68+D69</f>
        <v>258.0187725759758</v>
      </c>
      <c r="F69" s="52">
        <v>5107.125</v>
      </c>
      <c r="G69" s="53">
        <v>-0.27881040892192743</v>
      </c>
      <c r="H69" s="18">
        <v>-0.1860465116279073</v>
      </c>
      <c r="I69" s="7">
        <v>314986.391</v>
      </c>
      <c r="J69" s="79">
        <f t="shared" si="7"/>
        <v>-4.937778891975264</v>
      </c>
      <c r="K69" s="7">
        <v>465515.842</v>
      </c>
      <c r="L69" s="80">
        <f t="shared" si="8"/>
        <v>-25.400723977761498</v>
      </c>
      <c r="M69" s="8">
        <f t="shared" si="5"/>
        <v>-150529.451</v>
      </c>
      <c r="N69" s="81">
        <f t="shared" si="5"/>
        <v>20.462945085786235</v>
      </c>
      <c r="O69" s="229"/>
      <c r="P69" s="235"/>
      <c r="Q69" s="30">
        <v>2819.223174230079</v>
      </c>
      <c r="R69" s="58">
        <v>2104412</v>
      </c>
      <c r="S69" s="16">
        <v>0.0154</v>
      </c>
    </row>
    <row r="70" spans="1:19" ht="14.25" hidden="1" thickBot="1">
      <c r="A70" s="49"/>
      <c r="B70" s="3">
        <v>3</v>
      </c>
      <c r="C70" s="251"/>
      <c r="D70" s="103">
        <v>142.38146633651573</v>
      </c>
      <c r="E70" s="99">
        <f aca="true" t="shared" si="12" ref="E70:E79">E69+D70</f>
        <v>400.40023891249155</v>
      </c>
      <c r="F70" s="52">
        <v>5134.772727272727</v>
      </c>
      <c r="G70" s="53">
        <v>-0.18639328984157544</v>
      </c>
      <c r="H70" s="18">
        <v>-0.3720930232558146</v>
      </c>
      <c r="I70" s="7">
        <v>373823.898</v>
      </c>
      <c r="J70" s="79">
        <f t="shared" si="7"/>
        <v>-5.963929913596622</v>
      </c>
      <c r="K70" s="7">
        <v>496159.47</v>
      </c>
      <c r="L70" s="80">
        <f t="shared" si="8"/>
        <v>-11.600792415220162</v>
      </c>
      <c r="M70" s="8">
        <f t="shared" si="5"/>
        <v>-122335.57199999999</v>
      </c>
      <c r="N70" s="81">
        <f t="shared" si="5"/>
        <v>5.636862501623541</v>
      </c>
      <c r="O70" s="230"/>
      <c r="P70" s="236"/>
      <c r="Q70" s="30">
        <v>2869.6805547895697</v>
      </c>
      <c r="R70" s="58">
        <v>2148365</v>
      </c>
      <c r="S70" s="16">
        <v>0.0155</v>
      </c>
    </row>
    <row r="71" spans="1:19" ht="15.75" hidden="1" thickBot="1">
      <c r="A71" s="59"/>
      <c r="B71" s="3">
        <v>4</v>
      </c>
      <c r="C71" s="245">
        <v>-7</v>
      </c>
      <c r="D71" s="103">
        <v>137.59543038414108</v>
      </c>
      <c r="E71" s="99">
        <f t="shared" si="12"/>
        <v>537.9956692966326</v>
      </c>
      <c r="F71" s="52">
        <v>5045.5</v>
      </c>
      <c r="G71" s="53">
        <v>-0.5602240896358524</v>
      </c>
      <c r="H71" s="18">
        <v>-0.9302325581395365</v>
      </c>
      <c r="I71" s="7">
        <v>279967.682</v>
      </c>
      <c r="J71" s="79">
        <f t="shared" si="7"/>
        <v>-35.26871736938435</v>
      </c>
      <c r="K71" s="7">
        <v>457705.204</v>
      </c>
      <c r="L71" s="80">
        <f t="shared" si="8"/>
        <v>-30.76709302202022</v>
      </c>
      <c r="M71" s="8">
        <f t="shared" si="5"/>
        <v>-177737.52200000006</v>
      </c>
      <c r="N71" s="81">
        <f>J71-L71</f>
        <v>-4.501624347364128</v>
      </c>
      <c r="O71" s="233">
        <v>239.9</v>
      </c>
      <c r="P71" s="234">
        <f>O71+P68</f>
        <v>398.20000000000005</v>
      </c>
      <c r="Q71" s="30">
        <v>3005.921573933808</v>
      </c>
      <c r="R71" s="58">
        <v>2147277</v>
      </c>
      <c r="S71" s="16">
        <v>0.016</v>
      </c>
    </row>
    <row r="72" spans="1:19" ht="15.75" hidden="1" thickBot="1">
      <c r="A72" s="59"/>
      <c r="B72" s="3">
        <v>5</v>
      </c>
      <c r="C72" s="246"/>
      <c r="D72" s="103">
        <v>138.07812490895463</v>
      </c>
      <c r="E72" s="99">
        <f t="shared" si="12"/>
        <v>676.0737942055873</v>
      </c>
      <c r="F72" s="52">
        <v>5035.526315789473</v>
      </c>
      <c r="G72" s="53">
        <v>0</v>
      </c>
      <c r="H72" s="18">
        <v>-0.9302325581395365</v>
      </c>
      <c r="I72" s="7">
        <v>251363.711</v>
      </c>
      <c r="J72" s="79">
        <f t="shared" si="7"/>
        <v>-52.55208193826414</v>
      </c>
      <c r="K72" s="7">
        <v>399430.06</v>
      </c>
      <c r="L72" s="80">
        <f t="shared" si="8"/>
        <v>-45.41089440341744</v>
      </c>
      <c r="M72" s="8">
        <f t="shared" si="5"/>
        <v>-148066.349</v>
      </c>
      <c r="N72" s="81">
        <f t="shared" si="5"/>
        <v>-7.141187534846701</v>
      </c>
      <c r="O72" s="229"/>
      <c r="P72" s="235"/>
      <c r="Q72" s="30">
        <v>3130.39581770985</v>
      </c>
      <c r="R72" s="58">
        <v>2155335</v>
      </c>
      <c r="S72" s="16">
        <v>0.0171</v>
      </c>
    </row>
    <row r="73" spans="1:19" ht="15.75" hidden="1" thickBot="1">
      <c r="A73" s="59"/>
      <c r="B73" s="3">
        <v>6</v>
      </c>
      <c r="C73" s="251"/>
      <c r="D73" s="103">
        <v>124.259997559907</v>
      </c>
      <c r="E73" s="99">
        <f t="shared" si="12"/>
        <v>800.3337917654943</v>
      </c>
      <c r="F73" s="52">
        <v>5023.571428571428</v>
      </c>
      <c r="G73" s="53">
        <v>0.8450704225352155</v>
      </c>
      <c r="H73" s="18">
        <v>-0.09302325581394655</v>
      </c>
      <c r="I73" s="7">
        <v>296411.603</v>
      </c>
      <c r="J73" s="79">
        <f t="shared" si="7"/>
        <v>-42.729103720537154</v>
      </c>
      <c r="K73" s="7">
        <v>514394.819</v>
      </c>
      <c r="L73" s="80">
        <f t="shared" si="8"/>
        <v>-28.356173333978795</v>
      </c>
      <c r="M73" s="8">
        <f t="shared" si="5"/>
        <v>-217983.21600000001</v>
      </c>
      <c r="N73" s="81">
        <f t="shared" si="5"/>
        <v>-14.372930386558359</v>
      </c>
      <c r="O73" s="230"/>
      <c r="P73" s="236"/>
      <c r="Q73" s="30">
        <v>3183.1510510915105</v>
      </c>
      <c r="R73" s="58">
        <v>2157696</v>
      </c>
      <c r="S73" s="16">
        <v>0.0178</v>
      </c>
    </row>
    <row r="74" spans="1:19" ht="14.25" hidden="1" thickBot="1">
      <c r="A74" s="49"/>
      <c r="B74" s="3">
        <v>7</v>
      </c>
      <c r="C74" s="245">
        <v>-2.4</v>
      </c>
      <c r="D74" s="103">
        <v>138.5146505060148</v>
      </c>
      <c r="E74" s="99">
        <f t="shared" si="12"/>
        <v>938.8484422715092</v>
      </c>
      <c r="F74" s="52">
        <v>5006.086956521739</v>
      </c>
      <c r="G74" s="53">
        <v>-0.27932960893856773</v>
      </c>
      <c r="H74" s="18">
        <v>-0.3720930232558146</v>
      </c>
      <c r="I74" s="7">
        <v>280891.787</v>
      </c>
      <c r="J74" s="79">
        <f t="shared" si="7"/>
        <v>-44.93034163852566</v>
      </c>
      <c r="K74" s="7">
        <v>531319.213</v>
      </c>
      <c r="L74" s="80">
        <f t="shared" si="8"/>
        <v>-41.288991233515816</v>
      </c>
      <c r="M74" s="8">
        <f t="shared" si="5"/>
        <v>-250427.42599999998</v>
      </c>
      <c r="N74" s="81">
        <f t="shared" si="5"/>
        <v>-3.6413504050098453</v>
      </c>
      <c r="O74" s="240">
        <v>-111.3</v>
      </c>
      <c r="P74" s="234">
        <f>O74+P71</f>
        <v>286.90000000000003</v>
      </c>
      <c r="Q74" s="30">
        <v>3268.834504612321</v>
      </c>
      <c r="R74" s="58">
        <v>2154654</v>
      </c>
      <c r="S74" s="16">
        <v>0.0187</v>
      </c>
    </row>
    <row r="75" spans="1:19" ht="14.25" hidden="1" thickBot="1">
      <c r="A75" s="49"/>
      <c r="B75" s="3">
        <v>8</v>
      </c>
      <c r="C75" s="246"/>
      <c r="D75" s="103">
        <v>140.11257998634187</v>
      </c>
      <c r="E75" s="99">
        <f t="shared" si="12"/>
        <v>1078.961022257851</v>
      </c>
      <c r="F75" s="52">
        <v>4952.142857142857</v>
      </c>
      <c r="G75" s="53">
        <v>1.0270774976657577</v>
      </c>
      <c r="H75" s="18">
        <v>0.6511627906976827</v>
      </c>
      <c r="I75" s="7">
        <v>275850.062</v>
      </c>
      <c r="J75" s="79">
        <f t="shared" si="7"/>
        <v>-28.8326912053539</v>
      </c>
      <c r="K75" s="7">
        <v>570828.228</v>
      </c>
      <c r="L75" s="80">
        <f t="shared" si="8"/>
        <v>-29.949079917338896</v>
      </c>
      <c r="M75" s="8">
        <f t="shared" si="5"/>
        <v>-294978.166</v>
      </c>
      <c r="N75" s="81">
        <f t="shared" si="5"/>
        <v>1.116388711984996</v>
      </c>
      <c r="O75" s="241"/>
      <c r="P75" s="235"/>
      <c r="Q75" s="30">
        <v>3298.65610045018</v>
      </c>
      <c r="R75" s="58">
        <v>2152523</v>
      </c>
      <c r="S75" s="16">
        <v>0.0187</v>
      </c>
    </row>
    <row r="76" spans="1:19" ht="14.25" hidden="1" thickBot="1">
      <c r="A76" s="49"/>
      <c r="B76" s="3">
        <v>9</v>
      </c>
      <c r="C76" s="251"/>
      <c r="D76" s="103">
        <v>134.45014638473734</v>
      </c>
      <c r="E76" s="99">
        <f t="shared" si="12"/>
        <v>1213.4111686425883</v>
      </c>
      <c r="F76" s="52">
        <v>4930</v>
      </c>
      <c r="G76" s="53">
        <v>0.3696857670979483</v>
      </c>
      <c r="H76" s="18">
        <v>1.023255813953483</v>
      </c>
      <c r="I76" s="7">
        <v>228774</v>
      </c>
      <c r="J76" s="79">
        <f t="shared" si="7"/>
        <v>-39.19032093337198</v>
      </c>
      <c r="K76" s="7">
        <v>573979</v>
      </c>
      <c r="L76" s="80">
        <f t="shared" si="8"/>
        <v>-38.99650288271891</v>
      </c>
      <c r="M76" s="8">
        <f t="shared" si="5"/>
        <v>-345205</v>
      </c>
      <c r="N76" s="81">
        <f t="shared" si="5"/>
        <v>-0.19381805065307134</v>
      </c>
      <c r="O76" s="242"/>
      <c r="P76" s="236"/>
      <c r="Q76" s="30">
        <v>3551.63323493479</v>
      </c>
      <c r="R76" s="58">
        <v>2266778</v>
      </c>
      <c r="S76" s="16">
        <v>0.0177</v>
      </c>
    </row>
    <row r="77" spans="1:19" ht="14.25" hidden="1" thickBot="1">
      <c r="A77" s="49"/>
      <c r="B77" s="3">
        <v>10</v>
      </c>
      <c r="C77" s="245">
        <v>-0.3</v>
      </c>
      <c r="D77" s="103">
        <v>155.9192814892029</v>
      </c>
      <c r="E77" s="99">
        <f>E76+D77</f>
        <v>1369.3304501317912</v>
      </c>
      <c r="F77" s="52">
        <v>4876</v>
      </c>
      <c r="G77" s="17">
        <v>0.8287292817679729</v>
      </c>
      <c r="H77" s="27">
        <v>1.860465116279056</v>
      </c>
      <c r="I77" s="7">
        <v>271283</v>
      </c>
      <c r="J77" s="79">
        <f t="shared" si="7"/>
        <v>15.451575536541306</v>
      </c>
      <c r="K77" s="7">
        <v>669967</v>
      </c>
      <c r="L77" s="80">
        <f t="shared" si="8"/>
        <v>-16.45298256655736</v>
      </c>
      <c r="M77" s="8">
        <f t="shared" si="5"/>
        <v>-398684</v>
      </c>
      <c r="N77" s="81">
        <f t="shared" si="5"/>
        <v>31.904558103098665</v>
      </c>
      <c r="O77" s="240">
        <v>-243.9</v>
      </c>
      <c r="P77" s="248">
        <f>O77+P74</f>
        <v>43.00000000000003</v>
      </c>
      <c r="Q77" s="30">
        <v>3594.03566917139</v>
      </c>
      <c r="R77" s="58">
        <v>2256428</v>
      </c>
      <c r="S77" s="16">
        <v>0.0167</v>
      </c>
    </row>
    <row r="78" spans="1:19" ht="14.25" hidden="1" thickBot="1">
      <c r="A78" s="49"/>
      <c r="B78" s="3">
        <v>11</v>
      </c>
      <c r="C78" s="246"/>
      <c r="D78" s="103">
        <v>151.41220632401715</v>
      </c>
      <c r="E78" s="99">
        <f t="shared" si="12"/>
        <v>1520.7426564558084</v>
      </c>
      <c r="F78" s="52">
        <v>4829.761904761905</v>
      </c>
      <c r="G78" s="17">
        <v>-0.45662100456621546</v>
      </c>
      <c r="H78" s="27">
        <v>1.395348837209283</v>
      </c>
      <c r="I78" s="7">
        <v>236946</v>
      </c>
      <c r="J78" s="79">
        <f t="shared" si="7"/>
        <v>-15.690479727809903</v>
      </c>
      <c r="K78" s="7">
        <v>655281</v>
      </c>
      <c r="L78" s="80">
        <f t="shared" si="8"/>
        <v>3.8409155418076546</v>
      </c>
      <c r="M78" s="8">
        <f aca="true" t="shared" si="13" ref="M78:N93">I78-K78</f>
        <v>-418335</v>
      </c>
      <c r="N78" s="81">
        <f t="shared" si="13"/>
        <v>-19.53139526961756</v>
      </c>
      <c r="O78" s="241"/>
      <c r="P78" s="231"/>
      <c r="Q78" s="30">
        <v>3730.79628185562</v>
      </c>
      <c r="R78" s="58">
        <v>2273678</v>
      </c>
      <c r="S78" s="16">
        <v>0.0166</v>
      </c>
    </row>
    <row r="79" spans="1:19" ht="14.25" hidden="1" thickBot="1">
      <c r="A79" s="82"/>
      <c r="B79" s="31">
        <v>12</v>
      </c>
      <c r="C79" s="247"/>
      <c r="D79" s="104">
        <v>163.76446745292043</v>
      </c>
      <c r="E79" s="99">
        <f t="shared" si="12"/>
        <v>1684.5071239087288</v>
      </c>
      <c r="F79" s="52">
        <v>4653.5</v>
      </c>
      <c r="G79" s="32">
        <v>0.5</v>
      </c>
      <c r="H79" s="33">
        <v>1.9</v>
      </c>
      <c r="I79" s="66">
        <v>184467</v>
      </c>
      <c r="J79" s="85">
        <f t="shared" si="7"/>
        <v>-21.064807069849877</v>
      </c>
      <c r="K79" s="100">
        <v>684632</v>
      </c>
      <c r="L79" s="86">
        <f t="shared" si="8"/>
        <v>26.654278511032793</v>
      </c>
      <c r="M79" s="69">
        <f t="shared" si="13"/>
        <v>-500165</v>
      </c>
      <c r="N79" s="87">
        <f t="shared" si="13"/>
        <v>-47.71908558088267</v>
      </c>
      <c r="O79" s="244"/>
      <c r="P79" s="249"/>
      <c r="Q79" s="34">
        <v>3860.66026327121</v>
      </c>
      <c r="R79" s="72">
        <v>2236853</v>
      </c>
      <c r="S79" s="101">
        <v>0.015973501704113383</v>
      </c>
    </row>
    <row r="80" spans="1:19" ht="14.25" hidden="1" thickBot="1">
      <c r="A80" s="74">
        <v>2010</v>
      </c>
      <c r="B80" s="13">
        <v>1</v>
      </c>
      <c r="C80" s="252">
        <v>16.570142748141194</v>
      </c>
      <c r="D80" s="36">
        <v>149.3342104995711</v>
      </c>
      <c r="E80" s="97">
        <f>D80</f>
        <v>149.3342104995711</v>
      </c>
      <c r="F80" s="38">
        <v>4679.75</v>
      </c>
      <c r="G80" s="39">
        <v>1.0045662100456525</v>
      </c>
      <c r="H80" s="40">
        <v>1.0045662100456525</v>
      </c>
      <c r="I80" s="41">
        <v>225315</v>
      </c>
      <c r="J80" s="76">
        <f t="shared" si="7"/>
        <v>14.625775877846792</v>
      </c>
      <c r="K80" s="41">
        <v>630266.442</v>
      </c>
      <c r="L80" s="77">
        <f t="shared" si="8"/>
        <v>31.924765799408526</v>
      </c>
      <c r="M80" s="8">
        <f t="shared" si="13"/>
        <v>-404951.44200000004</v>
      </c>
      <c r="N80" s="78">
        <f t="shared" si="13"/>
        <v>-17.298989921561734</v>
      </c>
      <c r="O80" s="228">
        <v>23.91501121514939</v>
      </c>
      <c r="P80" s="250">
        <f>O80</f>
        <v>23.91501121514939</v>
      </c>
      <c r="Q80" s="98">
        <v>3848.5513997241696</v>
      </c>
      <c r="R80" s="47">
        <v>2243262</v>
      </c>
      <c r="S80" s="48">
        <v>0.0168</v>
      </c>
    </row>
    <row r="81" spans="1:19" ht="14.25" hidden="1" thickBot="1">
      <c r="A81" s="49"/>
      <c r="B81" s="3">
        <v>2</v>
      </c>
      <c r="C81" s="246"/>
      <c r="D81" s="50">
        <v>155.33494464852987</v>
      </c>
      <c r="E81" s="99">
        <f aca="true" t="shared" si="14" ref="E81:E91">E80+D81</f>
        <v>304.66915514810097</v>
      </c>
      <c r="F81" s="52">
        <v>4705.489750000001</v>
      </c>
      <c r="G81" s="53">
        <v>-0.09041591320071518</v>
      </c>
      <c r="H81" s="18">
        <v>0.913242009132432</v>
      </c>
      <c r="I81" s="7">
        <v>406920.5</v>
      </c>
      <c r="J81" s="79">
        <f t="shared" si="7"/>
        <v>29.186692386338684</v>
      </c>
      <c r="K81" s="7">
        <v>634338.949</v>
      </c>
      <c r="L81" s="80">
        <f t="shared" si="8"/>
        <v>36.26581348438835</v>
      </c>
      <c r="M81" s="8">
        <f t="shared" si="13"/>
        <v>-227418.44900000002</v>
      </c>
      <c r="N81" s="81">
        <f t="shared" si="13"/>
        <v>-7.079121098049669</v>
      </c>
      <c r="O81" s="229"/>
      <c r="P81" s="231"/>
      <c r="Q81" s="30">
        <v>3827.6666028268</v>
      </c>
      <c r="R81" s="58">
        <v>2231177</v>
      </c>
      <c r="S81" s="16">
        <v>0.0168</v>
      </c>
    </row>
    <row r="82" spans="1:19" ht="14.25" hidden="1" thickBot="1">
      <c r="A82" s="49"/>
      <c r="B82" s="3">
        <v>3</v>
      </c>
      <c r="C82" s="251"/>
      <c r="D82" s="50">
        <v>169.95515393069954</v>
      </c>
      <c r="E82" s="99">
        <f t="shared" si="14"/>
        <v>474.6243090788005</v>
      </c>
      <c r="F82" s="52">
        <v>4698.647045454546</v>
      </c>
      <c r="G82" s="53">
        <v>0.9049773755656076</v>
      </c>
      <c r="H82" s="18">
        <v>1.8264840182648356</v>
      </c>
      <c r="I82" s="7">
        <v>480083.6</v>
      </c>
      <c r="J82" s="79">
        <f t="shared" si="7"/>
        <v>28.425069282221216</v>
      </c>
      <c r="K82" s="7">
        <v>705589.21</v>
      </c>
      <c r="L82" s="80">
        <f t="shared" si="8"/>
        <v>42.21016682398504</v>
      </c>
      <c r="M82" s="8">
        <f t="shared" si="13"/>
        <v>-225505.61</v>
      </c>
      <c r="N82" s="81">
        <f t="shared" si="13"/>
        <v>-13.785097541763825</v>
      </c>
      <c r="O82" s="230"/>
      <c r="P82" s="232"/>
      <c r="Q82" s="30">
        <v>3855.0229659104</v>
      </c>
      <c r="R82" s="58">
        <v>2208265</v>
      </c>
      <c r="S82" s="16">
        <v>0.0161</v>
      </c>
    </row>
    <row r="83" spans="1:19" ht="15.75" hidden="1" thickBot="1">
      <c r="A83" s="59"/>
      <c r="B83" s="3">
        <v>4</v>
      </c>
      <c r="C83" s="245">
        <v>16.089023855191684</v>
      </c>
      <c r="D83" s="50">
        <v>159.9753633594314</v>
      </c>
      <c r="E83" s="99">
        <f t="shared" si="14"/>
        <v>634.5996724382319</v>
      </c>
      <c r="F83" s="52">
        <v>4706.204750000001</v>
      </c>
      <c r="G83" s="53">
        <v>0.807174887892387</v>
      </c>
      <c r="H83" s="18">
        <v>2.648401826484019</v>
      </c>
      <c r="I83" s="7">
        <v>416498</v>
      </c>
      <c r="J83" s="79">
        <f t="shared" si="7"/>
        <v>48.76645655122438</v>
      </c>
      <c r="K83" s="7">
        <v>702282.505</v>
      </c>
      <c r="L83" s="80">
        <f t="shared" si="8"/>
        <v>53.435551718131656</v>
      </c>
      <c r="M83" s="8">
        <f t="shared" si="13"/>
        <v>-285784.505</v>
      </c>
      <c r="N83" s="81">
        <f t="shared" si="13"/>
        <v>-4.669095166907276</v>
      </c>
      <c r="O83" s="233">
        <v>-88.00863757093359</v>
      </c>
      <c r="P83" s="234">
        <f>P80+O83</f>
        <v>-64.0936263557842</v>
      </c>
      <c r="Q83" s="30">
        <v>3854.3802148751997</v>
      </c>
      <c r="R83" s="58">
        <v>2195086</v>
      </c>
      <c r="S83" s="16">
        <v>0.0166</v>
      </c>
    </row>
    <row r="84" spans="1:19" ht="15.75" hidden="1" thickBot="1">
      <c r="A84" s="59"/>
      <c r="B84" s="3">
        <v>5</v>
      </c>
      <c r="C84" s="246"/>
      <c r="D84" s="50">
        <v>163.8039289314539</v>
      </c>
      <c r="E84" s="99">
        <f t="shared" si="14"/>
        <v>798.4036013696858</v>
      </c>
      <c r="F84" s="52">
        <v>4733.550476190477</v>
      </c>
      <c r="G84" s="53">
        <v>-0.9786476868327441</v>
      </c>
      <c r="H84" s="18">
        <v>1.643835616438352</v>
      </c>
      <c r="I84" s="7">
        <v>437216</v>
      </c>
      <c r="J84" s="79">
        <f t="shared" si="7"/>
        <v>73.93759753968622</v>
      </c>
      <c r="K84" s="7">
        <v>755391.046</v>
      </c>
      <c r="L84" s="80">
        <f t="shared" si="8"/>
        <v>89.11722517829529</v>
      </c>
      <c r="M84" s="8">
        <f t="shared" si="13"/>
        <v>-318175.046</v>
      </c>
      <c r="N84" s="81">
        <f t="shared" si="13"/>
        <v>-15.179627638609063</v>
      </c>
      <c r="O84" s="229"/>
      <c r="P84" s="235"/>
      <c r="Q84" s="30">
        <v>3885.4850900318</v>
      </c>
      <c r="R84" s="58">
        <v>2207411</v>
      </c>
      <c r="S84" s="16">
        <v>0.0172</v>
      </c>
    </row>
    <row r="85" spans="1:19" ht="15.75" hidden="1" thickBot="1">
      <c r="A85" s="59"/>
      <c r="B85" s="3">
        <v>6</v>
      </c>
      <c r="C85" s="251"/>
      <c r="D85" s="50">
        <v>144.87479105433613</v>
      </c>
      <c r="E85" s="99">
        <f t="shared" si="14"/>
        <v>943.278392424022</v>
      </c>
      <c r="F85" s="52">
        <v>4756.7</v>
      </c>
      <c r="G85" s="53">
        <v>0.628930817610069</v>
      </c>
      <c r="H85" s="18">
        <v>2.2831050228310517</v>
      </c>
      <c r="I85" s="7">
        <v>411799.8</v>
      </c>
      <c r="J85" s="79">
        <f t="shared" si="7"/>
        <v>38.9283671192858</v>
      </c>
      <c r="K85" s="7">
        <v>743837.822</v>
      </c>
      <c r="L85" s="80">
        <f t="shared" si="8"/>
        <v>44.60445450170836</v>
      </c>
      <c r="M85" s="8">
        <f t="shared" si="13"/>
        <v>-332038.02200000006</v>
      </c>
      <c r="N85" s="81">
        <f t="shared" si="13"/>
        <v>-5.676087382422558</v>
      </c>
      <c r="O85" s="230"/>
      <c r="P85" s="236"/>
      <c r="Q85" s="30">
        <v>3908.0650508063995</v>
      </c>
      <c r="R85" s="58">
        <v>2203370</v>
      </c>
      <c r="S85" s="16">
        <v>0.0165</v>
      </c>
    </row>
    <row r="86" spans="1:19" ht="14.25" hidden="1" thickBot="1">
      <c r="A86" s="49"/>
      <c r="B86" s="3">
        <v>7</v>
      </c>
      <c r="C86" s="245">
        <v>13.306439866459868</v>
      </c>
      <c r="D86" s="50">
        <v>152.1841602332002</v>
      </c>
      <c r="E86" s="99">
        <f t="shared" si="14"/>
        <v>1095.4625526572222</v>
      </c>
      <c r="F86" s="52">
        <v>4760.0975</v>
      </c>
      <c r="G86" s="53">
        <v>0.0892857142857082</v>
      </c>
      <c r="H86" s="18">
        <v>2.3744292237442863</v>
      </c>
      <c r="I86" s="7">
        <v>368053</v>
      </c>
      <c r="J86" s="79">
        <f t="shared" si="7"/>
        <v>31.030174976244496</v>
      </c>
      <c r="K86" s="7">
        <v>754662.417</v>
      </c>
      <c r="L86" s="80">
        <f t="shared" si="8"/>
        <v>42.0355971580497</v>
      </c>
      <c r="M86" s="8">
        <f t="shared" si="13"/>
        <v>-386609.417</v>
      </c>
      <c r="N86" s="81">
        <f t="shared" si="13"/>
        <v>-11.005422181805201</v>
      </c>
      <c r="O86" s="240">
        <v>-268.9335789948526</v>
      </c>
      <c r="P86" s="234">
        <f>P83+O86</f>
        <v>-333.0272053506368</v>
      </c>
      <c r="Q86" s="30">
        <v>3955.08072039552</v>
      </c>
      <c r="R86" s="58">
        <v>2203396</v>
      </c>
      <c r="S86" s="16">
        <v>0.0166</v>
      </c>
    </row>
    <row r="87" spans="1:19" ht="14.25" hidden="1" thickBot="1">
      <c r="A87" s="49"/>
      <c r="B87" s="3">
        <v>8</v>
      </c>
      <c r="C87" s="246"/>
      <c r="D87" s="50">
        <v>161.487493526513</v>
      </c>
      <c r="E87" s="99">
        <f t="shared" si="14"/>
        <v>1256.9500461837351</v>
      </c>
      <c r="F87" s="52">
        <v>4759.159772727273</v>
      </c>
      <c r="G87" s="53">
        <v>0.8920606601248835</v>
      </c>
      <c r="H87" s="18">
        <v>3.287671232876704</v>
      </c>
      <c r="I87" s="7">
        <v>384277.697</v>
      </c>
      <c r="J87" s="79">
        <f t="shared" si="7"/>
        <v>39.30672852268564</v>
      </c>
      <c r="K87" s="7">
        <v>851369.811</v>
      </c>
      <c r="L87" s="80">
        <f t="shared" si="8"/>
        <v>49.14641029280003</v>
      </c>
      <c r="M87" s="8">
        <f t="shared" si="13"/>
        <v>-467092.114</v>
      </c>
      <c r="N87" s="81">
        <f t="shared" si="13"/>
        <v>-9.839681770114389</v>
      </c>
      <c r="O87" s="241"/>
      <c r="P87" s="235"/>
      <c r="Q87" s="30">
        <v>3944.72768387358</v>
      </c>
      <c r="R87" s="58">
        <v>2199457</v>
      </c>
      <c r="S87" s="16">
        <v>0.0169</v>
      </c>
    </row>
    <row r="88" spans="1:19" ht="14.25" hidden="1" thickBot="1">
      <c r="A88" s="49"/>
      <c r="B88" s="3">
        <v>9</v>
      </c>
      <c r="C88" s="251"/>
      <c r="D88" s="50">
        <v>157.85200239883284</v>
      </c>
      <c r="E88" s="99">
        <f t="shared" si="14"/>
        <v>1414.802048582568</v>
      </c>
      <c r="F88" s="52">
        <v>4788.8492857142855</v>
      </c>
      <c r="G88" s="53">
        <v>-0.353669319186551</v>
      </c>
      <c r="H88" s="18">
        <v>2.922374429223737</v>
      </c>
      <c r="I88" s="7">
        <v>339973.1</v>
      </c>
      <c r="J88" s="79">
        <f t="shared" si="7"/>
        <v>48.606528713927275</v>
      </c>
      <c r="K88" s="7">
        <v>830831.437</v>
      </c>
      <c r="L88" s="80">
        <f t="shared" si="8"/>
        <v>44.7494484989869</v>
      </c>
      <c r="M88" s="8">
        <f t="shared" si="13"/>
        <v>-490858.33700000006</v>
      </c>
      <c r="N88" s="81">
        <f t="shared" si="13"/>
        <v>3.8570802149403747</v>
      </c>
      <c r="O88" s="242"/>
      <c r="P88" s="236"/>
      <c r="Q88" s="30">
        <v>3995.6798189502197</v>
      </c>
      <c r="R88" s="58">
        <v>2197676</v>
      </c>
      <c r="S88" s="16">
        <v>0.0154</v>
      </c>
    </row>
    <row r="89" spans="1:19" ht="14.25" hidden="1" thickBot="1">
      <c r="A89" s="49"/>
      <c r="B89" s="3">
        <v>10</v>
      </c>
      <c r="C89" s="245">
        <v>14.314701896406106</v>
      </c>
      <c r="D89" s="50">
        <v>174.68215138422988</v>
      </c>
      <c r="E89" s="99">
        <f t="shared" si="14"/>
        <v>1589.4841999667979</v>
      </c>
      <c r="F89" s="52">
        <v>4922.700714285715</v>
      </c>
      <c r="G89" s="17">
        <v>2.2182786157941337</v>
      </c>
      <c r="H89" s="27">
        <v>5.205479452054803</v>
      </c>
      <c r="I89" s="7">
        <v>323281.6</v>
      </c>
      <c r="J89" s="79">
        <f t="shared" si="7"/>
        <v>19.16765886546521</v>
      </c>
      <c r="K89" s="7">
        <v>894081.272</v>
      </c>
      <c r="L89" s="80">
        <f t="shared" si="8"/>
        <v>33.45153895639636</v>
      </c>
      <c r="M89" s="8">
        <f t="shared" si="13"/>
        <v>-570799.672</v>
      </c>
      <c r="N89" s="81">
        <f t="shared" si="13"/>
        <v>-14.283880090931152</v>
      </c>
      <c r="O89" s="240">
        <v>-471.9510546598324</v>
      </c>
      <c r="P89" s="248">
        <f>P86+O89</f>
        <v>-804.9782600104692</v>
      </c>
      <c r="Q89" s="30">
        <v>4053.28258514302</v>
      </c>
      <c r="R89" s="58">
        <v>2236004</v>
      </c>
      <c r="S89" s="16">
        <v>0.0146</v>
      </c>
    </row>
    <row r="90" spans="1:19" ht="14.25" hidden="1" thickBot="1">
      <c r="A90" s="49"/>
      <c r="B90" s="3">
        <v>11</v>
      </c>
      <c r="C90" s="246"/>
      <c r="D90" s="50">
        <v>174.03499514001288</v>
      </c>
      <c r="E90" s="99">
        <f t="shared" si="14"/>
        <v>1763.5191951068107</v>
      </c>
      <c r="F90" s="52">
        <v>4788.592045454545</v>
      </c>
      <c r="G90" s="17">
        <v>0.43402777777777146</v>
      </c>
      <c r="H90" s="27">
        <v>5.662100456621005</v>
      </c>
      <c r="I90" s="7">
        <v>388597.4</v>
      </c>
      <c r="J90" s="79">
        <f t="shared" si="7"/>
        <v>64.00251534104817</v>
      </c>
      <c r="K90" s="7">
        <v>926675.017</v>
      </c>
      <c r="L90" s="80">
        <f t="shared" si="8"/>
        <v>41.41643310274523</v>
      </c>
      <c r="M90" s="8">
        <f t="shared" si="13"/>
        <v>-538077.617</v>
      </c>
      <c r="N90" s="81">
        <f t="shared" si="13"/>
        <v>22.586082238302936</v>
      </c>
      <c r="O90" s="241"/>
      <c r="P90" s="231"/>
      <c r="Q90" s="30">
        <v>3961.4203805101597</v>
      </c>
      <c r="R90" s="58">
        <v>2202112</v>
      </c>
      <c r="S90" s="16">
        <v>0.015</v>
      </c>
    </row>
    <row r="91" spans="1:19" ht="14.25" hidden="1" thickBot="1">
      <c r="A91" s="82"/>
      <c r="B91" s="31">
        <v>12</v>
      </c>
      <c r="C91" s="247"/>
      <c r="D91" s="84">
        <v>187.16465449155427</v>
      </c>
      <c r="E91" s="99">
        <f t="shared" si="14"/>
        <v>1950.683849598365</v>
      </c>
      <c r="F91" s="52">
        <v>4574</v>
      </c>
      <c r="G91" s="32">
        <v>1.4693171996542844</v>
      </c>
      <c r="H91" s="33">
        <v>7.214611872146122</v>
      </c>
      <c r="I91" s="66">
        <v>351761.7</v>
      </c>
      <c r="J91" s="85">
        <f t="shared" si="7"/>
        <v>90.69085527492724</v>
      </c>
      <c r="K91" s="100">
        <v>970517.361</v>
      </c>
      <c r="L91" s="86">
        <f t="shared" si="8"/>
        <v>41.75752243541056</v>
      </c>
      <c r="M91" s="69">
        <f t="shared" si="13"/>
        <v>-618755.6610000001</v>
      </c>
      <c r="N91" s="87">
        <f t="shared" si="13"/>
        <v>48.93333283951669</v>
      </c>
      <c r="O91" s="244"/>
      <c r="P91" s="249"/>
      <c r="Q91" s="34">
        <v>4168.45469031116</v>
      </c>
      <c r="R91" s="72">
        <v>2328138</v>
      </c>
      <c r="S91" s="101">
        <v>0.0124</v>
      </c>
    </row>
    <row r="92" spans="1:19" ht="13.5" hidden="1">
      <c r="A92" s="74">
        <v>2011</v>
      </c>
      <c r="B92" s="13">
        <v>1</v>
      </c>
      <c r="C92" s="237">
        <v>6.9</v>
      </c>
      <c r="D92" s="36">
        <v>160.64277098311527</v>
      </c>
      <c r="E92" s="102">
        <f>D92</f>
        <v>160.64277098311527</v>
      </c>
      <c r="F92" s="38">
        <v>4639.79</v>
      </c>
      <c r="G92" s="39">
        <v>1.53321976149914</v>
      </c>
      <c r="H92" s="40">
        <v>1.53321976149914</v>
      </c>
      <c r="I92" s="41">
        <v>253573.508</v>
      </c>
      <c r="J92" s="76">
        <f t="shared" si="7"/>
        <v>12.54177839913011</v>
      </c>
      <c r="K92" s="41">
        <v>816485.422</v>
      </c>
      <c r="L92" s="77">
        <f t="shared" si="8"/>
        <v>29.546072516423138</v>
      </c>
      <c r="M92" s="44">
        <f t="shared" si="13"/>
        <v>-562911.914</v>
      </c>
      <c r="N92" s="78">
        <f t="shared" si="13"/>
        <v>-17.00429411729303</v>
      </c>
      <c r="O92" s="228">
        <v>-100.74636227956972</v>
      </c>
      <c r="P92" s="231">
        <f>O92</f>
        <v>-100.74636227956972</v>
      </c>
      <c r="Q92" s="98">
        <v>4232.51997320168</v>
      </c>
      <c r="R92" s="47">
        <v>2322885</v>
      </c>
      <c r="S92" s="48">
        <v>0.0139</v>
      </c>
    </row>
    <row r="93" spans="1:19" ht="13.5" hidden="1">
      <c r="A93" s="49"/>
      <c r="B93" s="3">
        <v>2</v>
      </c>
      <c r="C93" s="238"/>
      <c r="D93" s="50">
        <v>161.58213250158593</v>
      </c>
      <c r="E93" s="103">
        <f aca="true" t="shared" si="15" ref="E93:E100">E92+D93</f>
        <v>322.2249034847012</v>
      </c>
      <c r="F93" s="52">
        <v>4586.3</v>
      </c>
      <c r="G93" s="53">
        <v>1.5100671140939568</v>
      </c>
      <c r="H93" s="18">
        <v>3.0664395229982944</v>
      </c>
      <c r="I93" s="7">
        <v>360475.395</v>
      </c>
      <c r="J93" s="106">
        <f t="shared" si="7"/>
        <v>-11.413803187600525</v>
      </c>
      <c r="K93" s="7">
        <v>798792.772</v>
      </c>
      <c r="L93" s="107">
        <f t="shared" si="8"/>
        <v>25.925228658787592</v>
      </c>
      <c r="M93" s="8">
        <f t="shared" si="13"/>
        <v>-438317.377</v>
      </c>
      <c r="N93" s="81">
        <f t="shared" si="13"/>
        <v>-37.33903184638812</v>
      </c>
      <c r="O93" s="229"/>
      <c r="P93" s="231"/>
      <c r="Q93" s="30">
        <v>4299.9380828746</v>
      </c>
      <c r="R93" s="58">
        <v>2311086</v>
      </c>
      <c r="S93" s="16">
        <v>0.0148</v>
      </c>
    </row>
    <row r="94" spans="1:19" ht="13.5" hidden="1">
      <c r="A94" s="49"/>
      <c r="B94" s="3">
        <v>3</v>
      </c>
      <c r="C94" s="238"/>
      <c r="D94" s="50">
        <v>179.91764626026426</v>
      </c>
      <c r="E94" s="103">
        <f t="shared" si="15"/>
        <v>502.14254974496544</v>
      </c>
      <c r="F94" s="52">
        <v>4305.2468181818185</v>
      </c>
      <c r="G94" s="53">
        <v>1.6528925619834638</v>
      </c>
      <c r="H94" s="18">
        <v>4.770017035775126</v>
      </c>
      <c r="I94" s="7">
        <v>537708.429</v>
      </c>
      <c r="J94" s="106">
        <f t="shared" si="7"/>
        <v>12.003082171521795</v>
      </c>
      <c r="K94" s="7">
        <v>892684.78</v>
      </c>
      <c r="L94" s="107">
        <f t="shared" si="8"/>
        <v>26.51621755950606</v>
      </c>
      <c r="M94" s="8">
        <f aca="true" t="shared" si="16" ref="M94:N109">I94-K94</f>
        <v>-354976.351</v>
      </c>
      <c r="N94" s="81">
        <f t="shared" si="16"/>
        <v>-14.513135387984265</v>
      </c>
      <c r="O94" s="230"/>
      <c r="P94" s="232"/>
      <c r="Q94" s="30">
        <v>4376.77434763528</v>
      </c>
      <c r="R94" s="58">
        <v>2288972</v>
      </c>
      <c r="S94" s="16">
        <v>0.0147</v>
      </c>
    </row>
    <row r="95" spans="1:19" ht="15" hidden="1">
      <c r="A95" s="59"/>
      <c r="B95" s="3">
        <v>4</v>
      </c>
      <c r="C95" s="238">
        <v>4.9</v>
      </c>
      <c r="D95" s="50">
        <v>165.326064257005</v>
      </c>
      <c r="E95" s="103">
        <f t="shared" si="15"/>
        <v>667.4686140019704</v>
      </c>
      <c r="F95" s="52">
        <v>4051.5926315789475</v>
      </c>
      <c r="G95" s="53">
        <v>-0.325203252032523</v>
      </c>
      <c r="H95" s="18">
        <v>4.429301533219743</v>
      </c>
      <c r="I95" s="7">
        <v>502519.042</v>
      </c>
      <c r="J95" s="106">
        <f t="shared" si="7"/>
        <v>20.653410580603037</v>
      </c>
      <c r="K95" s="7">
        <v>884132.716</v>
      </c>
      <c r="L95" s="107">
        <f t="shared" si="8"/>
        <v>25.89416790327135</v>
      </c>
      <c r="M95" s="8">
        <f t="shared" si="16"/>
        <v>-381613.674</v>
      </c>
      <c r="N95" s="81">
        <f t="shared" si="16"/>
        <v>-5.240757322668312</v>
      </c>
      <c r="O95" s="233">
        <v>-13.426662036303043</v>
      </c>
      <c r="P95" s="234">
        <f>P92+O95</f>
        <v>-114.17302431587277</v>
      </c>
      <c r="Q95" s="30">
        <v>4662.8844692761595</v>
      </c>
      <c r="R95" s="58">
        <v>2290564</v>
      </c>
      <c r="S95" s="16">
        <v>0.0153</v>
      </c>
    </row>
    <row r="96" spans="1:19" ht="15" hidden="1">
      <c r="A96" s="59"/>
      <c r="B96" s="3">
        <v>5</v>
      </c>
      <c r="C96" s="238"/>
      <c r="D96" s="50">
        <v>174.36926682417567</v>
      </c>
      <c r="E96" s="103">
        <f t="shared" si="15"/>
        <v>841.8378808261461</v>
      </c>
      <c r="F96" s="52">
        <v>4000.2085714285713</v>
      </c>
      <c r="G96" s="53">
        <v>0</v>
      </c>
      <c r="H96" s="18">
        <v>4.429301533219743</v>
      </c>
      <c r="I96" s="7">
        <v>568327.366</v>
      </c>
      <c r="J96" s="106">
        <f t="shared" si="7"/>
        <v>29.987778580838764</v>
      </c>
      <c r="K96" s="7">
        <v>981882.577</v>
      </c>
      <c r="L96" s="107">
        <f t="shared" si="8"/>
        <v>29.983348650918494</v>
      </c>
      <c r="M96" s="8">
        <f t="shared" si="16"/>
        <v>-413555.211</v>
      </c>
      <c r="N96" s="81">
        <f t="shared" si="16"/>
        <v>0.004429929920270581</v>
      </c>
      <c r="O96" s="229"/>
      <c r="P96" s="235"/>
      <c r="Q96" s="30">
        <v>4829.34849226773</v>
      </c>
      <c r="R96" s="58">
        <v>2289099</v>
      </c>
      <c r="S96" s="16">
        <v>0.0153</v>
      </c>
    </row>
    <row r="97" spans="1:19" ht="15" hidden="1">
      <c r="A97" s="59"/>
      <c r="B97" s="3">
        <v>6</v>
      </c>
      <c r="C97" s="238"/>
      <c r="D97" s="84">
        <v>148.6869477479854</v>
      </c>
      <c r="E97" s="136">
        <f t="shared" si="15"/>
        <v>990.5248285741316</v>
      </c>
      <c r="F97" s="137">
        <v>3995.7881818181822</v>
      </c>
      <c r="G97" s="138">
        <v>-0.5709624796084682</v>
      </c>
      <c r="H97" s="139">
        <v>3.8330494037478644</v>
      </c>
      <c r="I97" s="143">
        <v>487173.496</v>
      </c>
      <c r="J97" s="144">
        <f aca="true" t="shared" si="17" ref="J97:J114">(I97/I85-1)*100</f>
        <v>18.30348047764958</v>
      </c>
      <c r="K97" s="143">
        <v>1025917.919</v>
      </c>
      <c r="L97" s="145">
        <f aca="true" t="shared" si="18" ref="L97:L114">(K97/K85-1)*100</f>
        <v>37.92225787088304</v>
      </c>
      <c r="M97" s="146">
        <f t="shared" si="16"/>
        <v>-538744.423</v>
      </c>
      <c r="N97" s="147">
        <f t="shared" si="16"/>
        <v>-19.618777393233458</v>
      </c>
      <c r="O97" s="229"/>
      <c r="P97" s="235"/>
      <c r="Q97" s="141">
        <v>4907.4356467978505</v>
      </c>
      <c r="R97" s="142">
        <v>2308556</v>
      </c>
      <c r="S97" s="16">
        <v>0.0158</v>
      </c>
    </row>
    <row r="98" spans="1:19" ht="13.5" hidden="1">
      <c r="A98" s="49"/>
      <c r="B98" s="3">
        <v>7</v>
      </c>
      <c r="C98" s="238">
        <v>3.3</v>
      </c>
      <c r="D98" s="50">
        <v>152.96046198551073</v>
      </c>
      <c r="E98" s="103">
        <f t="shared" si="15"/>
        <v>1143.4852905596422</v>
      </c>
      <c r="F98" s="52">
        <v>3927.0687500000004</v>
      </c>
      <c r="G98" s="53">
        <v>0</v>
      </c>
      <c r="H98" s="18">
        <v>3.8330494037478644</v>
      </c>
      <c r="I98" s="7">
        <v>577747.888</v>
      </c>
      <c r="J98" s="79">
        <f t="shared" si="17"/>
        <v>56.9741010126259</v>
      </c>
      <c r="K98" s="7">
        <v>960284.266</v>
      </c>
      <c r="L98" s="80">
        <f t="shared" si="18"/>
        <v>27.246864872031896</v>
      </c>
      <c r="M98" s="8">
        <f t="shared" si="16"/>
        <v>-382536.3779999999</v>
      </c>
      <c r="N98" s="81">
        <f t="shared" si="16"/>
        <v>29.727236140594005</v>
      </c>
      <c r="O98" s="240">
        <v>41.188269076751084</v>
      </c>
      <c r="P98" s="234">
        <f>P95+O98</f>
        <v>-72.98475523912168</v>
      </c>
      <c r="Q98" s="30">
        <v>4977.550919027</v>
      </c>
      <c r="R98" s="58">
        <v>2304368</v>
      </c>
      <c r="S98" s="16">
        <v>0.0178</v>
      </c>
    </row>
    <row r="99" spans="1:19" ht="13.5" hidden="1">
      <c r="A99" s="49"/>
      <c r="B99" s="3">
        <v>8</v>
      </c>
      <c r="C99" s="238"/>
      <c r="D99" s="50">
        <v>163.5290892425806</v>
      </c>
      <c r="E99" s="103">
        <f t="shared" si="15"/>
        <v>1307.0143798022227</v>
      </c>
      <c r="F99" s="52">
        <v>3889.24075</v>
      </c>
      <c r="G99" s="53">
        <v>0.984413453650518</v>
      </c>
      <c r="H99" s="18">
        <v>4.855195911413972</v>
      </c>
      <c r="I99" s="7">
        <v>589723.654</v>
      </c>
      <c r="J99" s="106">
        <f t="shared" si="17"/>
        <v>53.46288858392945</v>
      </c>
      <c r="K99" s="7">
        <v>1095483.109</v>
      </c>
      <c r="L99" s="107">
        <f t="shared" si="18"/>
        <v>28.673003769451256</v>
      </c>
      <c r="M99" s="8">
        <f t="shared" si="16"/>
        <v>-505759.45499999996</v>
      </c>
      <c r="N99" s="81">
        <f t="shared" si="16"/>
        <v>24.789884814478192</v>
      </c>
      <c r="O99" s="241"/>
      <c r="P99" s="235"/>
      <c r="Q99" s="30">
        <v>4985.86269736648</v>
      </c>
      <c r="R99" s="58">
        <v>2289292</v>
      </c>
      <c r="S99" s="16">
        <v>0.0178</v>
      </c>
    </row>
    <row r="100" spans="1:19" ht="13.5" hidden="1">
      <c r="A100" s="49"/>
      <c r="B100" s="3">
        <v>9</v>
      </c>
      <c r="C100" s="238"/>
      <c r="D100" s="50">
        <v>163.15879190990546</v>
      </c>
      <c r="E100" s="103">
        <f t="shared" si="15"/>
        <v>1470.1731717121281</v>
      </c>
      <c r="F100" s="52">
        <v>4018</v>
      </c>
      <c r="G100" s="53">
        <v>0.16246953696182231</v>
      </c>
      <c r="H100" s="18">
        <v>5.025553662691635</v>
      </c>
      <c r="I100" s="7">
        <v>505765.937</v>
      </c>
      <c r="J100" s="106">
        <f t="shared" si="17"/>
        <v>48.76645740501233</v>
      </c>
      <c r="K100" s="7">
        <v>1060554.501</v>
      </c>
      <c r="L100" s="107">
        <f t="shared" si="18"/>
        <v>27.64977993965818</v>
      </c>
      <c r="M100" s="8">
        <f t="shared" si="16"/>
        <v>-554788.564</v>
      </c>
      <c r="N100" s="81">
        <f t="shared" si="16"/>
        <v>21.11667746535415</v>
      </c>
      <c r="O100" s="242"/>
      <c r="P100" s="236"/>
      <c r="Q100" s="30">
        <v>4881.42325679662</v>
      </c>
      <c r="R100" s="58">
        <v>2283396</v>
      </c>
      <c r="S100" s="16"/>
    </row>
    <row r="101" spans="1:19" ht="13.5" hidden="1">
      <c r="A101" s="49"/>
      <c r="B101" s="3">
        <v>10</v>
      </c>
      <c r="C101" s="238">
        <v>2.7</v>
      </c>
      <c r="D101" s="148">
        <v>176.21733588201295</v>
      </c>
      <c r="E101" s="103">
        <v>1646.3905075941411</v>
      </c>
      <c r="F101" s="52">
        <v>4175.604761904762</v>
      </c>
      <c r="G101" s="17">
        <v>-0.8110300081103077</v>
      </c>
      <c r="H101" s="27">
        <v>4.173764906303234</v>
      </c>
      <c r="I101" s="7">
        <v>406397.531</v>
      </c>
      <c r="J101" s="106">
        <f t="shared" si="17"/>
        <v>25.71007165270156</v>
      </c>
      <c r="K101" s="7">
        <v>1041743.139</v>
      </c>
      <c r="L101" s="107">
        <f t="shared" si="18"/>
        <v>16.515485965799304</v>
      </c>
      <c r="M101" s="8">
        <f t="shared" si="16"/>
        <v>-635345.608</v>
      </c>
      <c r="N101" s="81">
        <f t="shared" si="16"/>
        <v>9.194585686902258</v>
      </c>
      <c r="O101" s="240">
        <v>-197.18935081173333</v>
      </c>
      <c r="P101" s="234">
        <f>P98+O101</f>
        <v>-270.174106050855</v>
      </c>
      <c r="Q101" s="30">
        <v>5027.121304910899</v>
      </c>
      <c r="R101" s="58">
        <v>2291679</v>
      </c>
      <c r="S101" s="16"/>
    </row>
    <row r="102" spans="1:19" ht="13.5" hidden="1">
      <c r="A102" s="49"/>
      <c r="B102" s="3">
        <v>11</v>
      </c>
      <c r="C102" s="238"/>
      <c r="D102" s="148">
        <v>174.23828309177472</v>
      </c>
      <c r="E102" s="103">
        <v>1820.6287906859159</v>
      </c>
      <c r="F102" s="52">
        <v>4325.8724999999995</v>
      </c>
      <c r="G102" s="17">
        <v>-0.08176614881438127</v>
      </c>
      <c r="H102" s="27">
        <v>4.088586030664402</v>
      </c>
      <c r="I102" s="7">
        <v>410339</v>
      </c>
      <c r="J102" s="106">
        <f t="shared" si="17"/>
        <v>5.594890753257742</v>
      </c>
      <c r="K102" s="7">
        <v>1025744.112</v>
      </c>
      <c r="L102" s="107">
        <f t="shared" si="18"/>
        <v>10.690813195841242</v>
      </c>
      <c r="M102" s="8">
        <f t="shared" si="16"/>
        <v>-615405.112</v>
      </c>
      <c r="N102" s="81">
        <f t="shared" si="16"/>
        <v>-5.0959224425835</v>
      </c>
      <c r="O102" s="241"/>
      <c r="P102" s="235"/>
      <c r="Q102" s="30">
        <v>4979.14088223796</v>
      </c>
      <c r="R102" s="58">
        <v>2277569</v>
      </c>
      <c r="S102" s="16"/>
    </row>
    <row r="103" spans="1:19" ht="14.25" hidden="1" thickBot="1">
      <c r="A103" s="82"/>
      <c r="B103" s="31">
        <v>12</v>
      </c>
      <c r="C103" s="243"/>
      <c r="D103" s="149">
        <v>198.47642658965395</v>
      </c>
      <c r="E103" s="149">
        <v>2019.1052172755699</v>
      </c>
      <c r="F103" s="63">
        <v>4439.906666666666</v>
      </c>
      <c r="G103" s="32">
        <v>0.8183306055646398</v>
      </c>
      <c r="H103" s="33">
        <v>4.940374787052804</v>
      </c>
      <c r="I103" s="66">
        <v>320146</v>
      </c>
      <c r="J103" s="140">
        <f t="shared" si="17"/>
        <v>-8.987817604929704</v>
      </c>
      <c r="K103" s="100">
        <v>918479.194</v>
      </c>
      <c r="L103" s="140">
        <f t="shared" si="18"/>
        <v>-5.361899651787894</v>
      </c>
      <c r="M103" s="69">
        <f t="shared" si="16"/>
        <v>-598333.194</v>
      </c>
      <c r="N103" s="87">
        <f t="shared" si="16"/>
        <v>-3.62591795314181</v>
      </c>
      <c r="O103" s="244"/>
      <c r="P103" s="236"/>
      <c r="Q103" s="34">
        <v>4983.93652055407</v>
      </c>
      <c r="R103" s="72">
        <v>2289685</v>
      </c>
      <c r="S103" s="101"/>
    </row>
    <row r="104" spans="1:19" ht="13.5">
      <c r="A104" s="74">
        <v>2012</v>
      </c>
      <c r="B104" s="13">
        <v>1</v>
      </c>
      <c r="C104" s="237">
        <v>-3</v>
      </c>
      <c r="D104" s="102">
        <v>155.93905898803177</v>
      </c>
      <c r="E104" s="102">
        <f>D104</f>
        <v>155.93905898803177</v>
      </c>
      <c r="F104" s="38">
        <v>4613.501818181818</v>
      </c>
      <c r="G104" s="39">
        <v>1.0551948051948017</v>
      </c>
      <c r="H104" s="40">
        <v>1.0551948051948017</v>
      </c>
      <c r="I104" s="41">
        <v>334942.69</v>
      </c>
      <c r="J104" s="76">
        <f t="shared" si="17"/>
        <v>32.08899172542898</v>
      </c>
      <c r="K104" s="41">
        <v>778390.124</v>
      </c>
      <c r="L104" s="77">
        <f t="shared" si="18"/>
        <v>-4.665765851236481</v>
      </c>
      <c r="M104" s="44">
        <f t="shared" si="16"/>
        <v>-443447.43399999995</v>
      </c>
      <c r="N104" s="78">
        <f t="shared" si="16"/>
        <v>36.75475757666546</v>
      </c>
      <c r="O104" s="228">
        <v>64.31290139007339</v>
      </c>
      <c r="P104" s="231">
        <f>O104</f>
        <v>64.31290139007339</v>
      </c>
      <c r="Q104" s="98">
        <v>4933.1816180262795</v>
      </c>
      <c r="R104" s="47">
        <v>2277324</v>
      </c>
      <c r="S104" s="105"/>
    </row>
    <row r="105" spans="1:19" ht="13.5">
      <c r="A105" s="49"/>
      <c r="B105" s="3">
        <v>2</v>
      </c>
      <c r="C105" s="238"/>
      <c r="D105" s="103">
        <v>155.93473185304586</v>
      </c>
      <c r="E105" s="103">
        <f aca="true" t="shared" si="19" ref="E105:E115">E104+D105</f>
        <v>311.8737908410776</v>
      </c>
      <c r="F105" s="52">
        <v>4443.513571428572</v>
      </c>
      <c r="G105" s="53">
        <v>1.5261044176706946</v>
      </c>
      <c r="H105" s="18">
        <v>2.597402597402592</v>
      </c>
      <c r="I105" s="7">
        <v>310389.217</v>
      </c>
      <c r="J105" s="106">
        <f t="shared" si="17"/>
        <v>-13.894478983787506</v>
      </c>
      <c r="K105" s="7">
        <v>764537.962</v>
      </c>
      <c r="L105" s="107">
        <f t="shared" si="18"/>
        <v>-4.28832247871166</v>
      </c>
      <c r="M105" s="8">
        <f t="shared" si="16"/>
        <v>-454148.74500000005</v>
      </c>
      <c r="N105" s="81">
        <f t="shared" si="16"/>
        <v>-9.606156505075846</v>
      </c>
      <c r="O105" s="229"/>
      <c r="P105" s="231"/>
      <c r="Q105" s="30">
        <v>4826.80085733106</v>
      </c>
      <c r="R105" s="58">
        <v>2272807</v>
      </c>
      <c r="S105" s="105"/>
    </row>
    <row r="106" spans="1:19" ht="13.5">
      <c r="A106" s="49"/>
      <c r="B106" s="3">
        <v>3</v>
      </c>
      <c r="C106" s="238"/>
      <c r="D106" s="103">
        <v>173.57882227578</v>
      </c>
      <c r="E106" s="103">
        <f t="shared" si="19"/>
        <v>485.4526131168576</v>
      </c>
      <c r="F106" s="52">
        <v>4293.691904761905</v>
      </c>
      <c r="G106" s="53">
        <v>0.4746835443038009</v>
      </c>
      <c r="H106" s="18">
        <v>3.084415584415595</v>
      </c>
      <c r="I106" s="7">
        <v>440970.365</v>
      </c>
      <c r="J106" s="106">
        <f t="shared" si="17"/>
        <v>-17.990802967308518</v>
      </c>
      <c r="K106" s="7">
        <v>887403.72</v>
      </c>
      <c r="L106" s="107">
        <f t="shared" si="18"/>
        <v>-0.591592924884421</v>
      </c>
      <c r="M106" s="8">
        <f t="shared" si="16"/>
        <v>-446433.355</v>
      </c>
      <c r="N106" s="81">
        <f t="shared" si="16"/>
        <v>-17.399210042424098</v>
      </c>
      <c r="O106" s="230"/>
      <c r="P106" s="232"/>
      <c r="Q106" s="30">
        <v>4804.27224968077</v>
      </c>
      <c r="R106" s="58">
        <v>2210131</v>
      </c>
      <c r="S106" s="105"/>
    </row>
    <row r="107" spans="1:19" ht="15">
      <c r="A107" s="59"/>
      <c r="B107" s="3">
        <v>4</v>
      </c>
      <c r="C107" s="238">
        <v>-2.3</v>
      </c>
      <c r="D107" s="103">
        <v>156.8276051597759</v>
      </c>
      <c r="E107" s="103">
        <f t="shared" si="19"/>
        <v>642.2802182766335</v>
      </c>
      <c r="F107" s="52">
        <v>4308.525526315791</v>
      </c>
      <c r="G107" s="53">
        <v>-0.2362204724409338</v>
      </c>
      <c r="H107" s="18">
        <v>2.8409090909090793</v>
      </c>
      <c r="I107" s="7">
        <v>428806.8</v>
      </c>
      <c r="J107" s="106">
        <f t="shared" si="17"/>
        <v>-14.668547027915412</v>
      </c>
      <c r="K107" s="7">
        <v>865024.008</v>
      </c>
      <c r="L107" s="107">
        <f t="shared" si="18"/>
        <v>-2.1612940743163223</v>
      </c>
      <c r="M107" s="8">
        <f t="shared" si="16"/>
        <v>-436217.20800000004</v>
      </c>
      <c r="N107" s="81">
        <f t="shared" si="16"/>
        <v>-12.50725295359909</v>
      </c>
      <c r="O107" s="233">
        <v>165.21461587158183</v>
      </c>
      <c r="P107" s="234">
        <f>P104+O107</f>
        <v>229.52751726165522</v>
      </c>
      <c r="Q107" s="30">
        <v>4897.68397188415</v>
      </c>
      <c r="R107" s="58">
        <v>2215553</v>
      </c>
      <c r="S107" s="105"/>
    </row>
    <row r="108" spans="1:19" ht="15">
      <c r="A108" s="59"/>
      <c r="B108" s="3">
        <v>5</v>
      </c>
      <c r="C108" s="238"/>
      <c r="D108" s="103">
        <v>170.1227097510232</v>
      </c>
      <c r="E108" s="103">
        <f t="shared" si="19"/>
        <v>812.4029280276567</v>
      </c>
      <c r="F108" s="52">
        <v>4386.8825</v>
      </c>
      <c r="G108" s="53">
        <v>0.39463299131807617</v>
      </c>
      <c r="H108" s="18">
        <v>3.246753246753258</v>
      </c>
      <c r="I108" s="7">
        <v>527332.1</v>
      </c>
      <c r="J108" s="106">
        <f t="shared" si="17"/>
        <v>-7.213319022191877</v>
      </c>
      <c r="K108" s="7">
        <v>889197.172</v>
      </c>
      <c r="L108" s="107">
        <f t="shared" si="18"/>
        <v>-9.43956101993243</v>
      </c>
      <c r="M108" s="8">
        <f t="shared" si="16"/>
        <v>-361865.07200000004</v>
      </c>
      <c r="N108" s="81">
        <f t="shared" si="16"/>
        <v>2.226241997740553</v>
      </c>
      <c r="O108" s="229"/>
      <c r="P108" s="235"/>
      <c r="Q108" s="30">
        <v>4792.20546840282</v>
      </c>
      <c r="R108" s="58">
        <v>2197201</v>
      </c>
      <c r="S108" s="105"/>
    </row>
    <row r="109" spans="1:19" ht="15">
      <c r="A109" s="59"/>
      <c r="B109" s="3">
        <v>6</v>
      </c>
      <c r="C109" s="239"/>
      <c r="D109" s="103">
        <v>149.90102141033927</v>
      </c>
      <c r="E109" s="136">
        <f t="shared" si="19"/>
        <v>962.3039494379959</v>
      </c>
      <c r="F109" s="137">
        <v>4537.948499999999</v>
      </c>
      <c r="G109" s="138">
        <v>-0.393081761006286</v>
      </c>
      <c r="H109" s="139">
        <v>2.8409090909090793</v>
      </c>
      <c r="I109" s="7">
        <v>446494</v>
      </c>
      <c r="J109" s="106">
        <f t="shared" si="17"/>
        <v>-8.350104497474554</v>
      </c>
      <c r="K109" s="7">
        <v>807314.429</v>
      </c>
      <c r="L109" s="107">
        <f t="shared" si="18"/>
        <v>-21.308087708720493</v>
      </c>
      <c r="M109" s="8">
        <f t="shared" si="16"/>
        <v>-360820.429</v>
      </c>
      <c r="N109" s="81">
        <f t="shared" si="16"/>
        <v>12.957983211245939</v>
      </c>
      <c r="O109" s="229"/>
      <c r="P109" s="235"/>
      <c r="Q109" s="141">
        <v>4800.04415598485</v>
      </c>
      <c r="R109" s="58">
        <v>2196757</v>
      </c>
      <c r="S109" s="105"/>
    </row>
    <row r="110" spans="1:19" ht="13.5">
      <c r="A110" s="49"/>
      <c r="B110" s="3">
        <v>7</v>
      </c>
      <c r="C110" s="238">
        <v>1.4</v>
      </c>
      <c r="D110" s="103">
        <v>166.67215549435852</v>
      </c>
      <c r="E110" s="103">
        <f t="shared" si="19"/>
        <v>1128.9761049323545</v>
      </c>
      <c r="F110" s="52">
        <v>4436.5086363636365</v>
      </c>
      <c r="G110" s="53">
        <v>0.0789265982636067</v>
      </c>
      <c r="H110" s="18">
        <v>2.922077922077932</v>
      </c>
      <c r="I110" s="7">
        <v>488175.006</v>
      </c>
      <c r="J110" s="106">
        <f>(I110/I98-1)*100</f>
        <v>-15.503800855088546</v>
      </c>
      <c r="K110" s="7">
        <v>903403.49</v>
      </c>
      <c r="L110" s="107">
        <f t="shared" si="18"/>
        <v>-5.923326874544454</v>
      </c>
      <c r="M110" s="8">
        <f aca="true" t="shared" si="20" ref="M110:N127">I110-K110</f>
        <v>-415228.484</v>
      </c>
      <c r="N110" s="81">
        <f t="shared" si="20"/>
        <v>-9.580473980544092</v>
      </c>
      <c r="O110" s="240">
        <v>-43.31169750901492</v>
      </c>
      <c r="P110" s="234">
        <f>P107+O110</f>
        <v>186.2158197526403</v>
      </c>
      <c r="Q110" s="30">
        <v>4831.5711306475105</v>
      </c>
      <c r="R110" s="58">
        <v>2182477</v>
      </c>
      <c r="S110" s="105"/>
    </row>
    <row r="111" spans="1:19" ht="13.5">
      <c r="A111" s="49"/>
      <c r="B111" s="3">
        <v>8</v>
      </c>
      <c r="C111" s="238"/>
      <c r="D111" s="103">
        <v>167.58279903036976</v>
      </c>
      <c r="E111" s="103">
        <f t="shared" si="19"/>
        <v>1296.5589039627243</v>
      </c>
      <c r="F111" s="52">
        <v>4416</v>
      </c>
      <c r="G111" s="53">
        <v>-0.23659305993690793</v>
      </c>
      <c r="H111" s="18">
        <v>2.6785714285714164</v>
      </c>
      <c r="I111" s="7">
        <v>439120.499</v>
      </c>
      <c r="J111" s="106">
        <f t="shared" si="17"/>
        <v>-25.537920003459792</v>
      </c>
      <c r="K111" s="7">
        <v>976572.397</v>
      </c>
      <c r="L111" s="107">
        <f t="shared" si="18"/>
        <v>-10.854636737260726</v>
      </c>
      <c r="M111" s="8">
        <f t="shared" si="20"/>
        <v>-537451.898</v>
      </c>
      <c r="N111" s="81">
        <f t="shared" si="20"/>
        <v>-14.683283266199066</v>
      </c>
      <c r="O111" s="241"/>
      <c r="P111" s="235"/>
      <c r="Q111" s="30">
        <v>4854.049368214029</v>
      </c>
      <c r="R111" s="58">
        <v>2182280</v>
      </c>
      <c r="S111" s="105"/>
    </row>
    <row r="112" spans="1:19" ht="13.5">
      <c r="A112" s="49"/>
      <c r="B112" s="3">
        <v>9</v>
      </c>
      <c r="C112" s="238"/>
      <c r="D112" s="103">
        <v>165.17703846918994</v>
      </c>
      <c r="E112" s="103">
        <f t="shared" si="19"/>
        <v>1461.7359424319143</v>
      </c>
      <c r="F112" s="52">
        <v>4424.585999999999</v>
      </c>
      <c r="G112" s="53">
        <v>0.1581027667984216</v>
      </c>
      <c r="H112" s="18">
        <v>2.8409090909090793</v>
      </c>
      <c r="I112" s="7">
        <v>428109.16</v>
      </c>
      <c r="J112" s="106">
        <f t="shared" si="17"/>
        <v>-15.354291643408956</v>
      </c>
      <c r="K112" s="7">
        <v>917513.92</v>
      </c>
      <c r="L112" s="107">
        <f t="shared" si="18"/>
        <v>-13.487339016064382</v>
      </c>
      <c r="M112" s="8">
        <f t="shared" si="20"/>
        <v>-489404.76000000007</v>
      </c>
      <c r="N112" s="81">
        <f t="shared" si="20"/>
        <v>-1.866952627344574</v>
      </c>
      <c r="O112" s="242"/>
      <c r="P112" s="236"/>
      <c r="Q112" s="30">
        <v>4838.312511353579</v>
      </c>
      <c r="R112" s="58">
        <v>2172988.4</v>
      </c>
      <c r="S112" s="105"/>
    </row>
    <row r="113" spans="1:19" ht="13.5">
      <c r="A113" s="49"/>
      <c r="B113" s="3">
        <v>10</v>
      </c>
      <c r="C113" s="238">
        <v>-0.4</v>
      </c>
      <c r="D113" s="103">
        <v>179.33634892647257</v>
      </c>
      <c r="E113" s="103">
        <f t="shared" si="19"/>
        <v>1641.0722913583868</v>
      </c>
      <c r="F113" s="52">
        <v>4455.014999999999</v>
      </c>
      <c r="G113" s="17">
        <v>-0.23677979479084854</v>
      </c>
      <c r="H113" s="27">
        <v>2.597402597402592</v>
      </c>
      <c r="I113" s="7">
        <v>449758.1</v>
      </c>
      <c r="J113" s="106">
        <f t="shared" si="17"/>
        <v>10.669496168764848</v>
      </c>
      <c r="K113" s="7">
        <v>995408.268</v>
      </c>
      <c r="L113" s="107">
        <f t="shared" si="18"/>
        <v>-4.447821086153558</v>
      </c>
      <c r="M113" s="8">
        <f t="shared" si="20"/>
        <v>-545650.1680000001</v>
      </c>
      <c r="N113" s="81">
        <f t="shared" si="20"/>
        <v>15.117317254918406</v>
      </c>
      <c r="O113" s="240">
        <v>-89.27588097603945</v>
      </c>
      <c r="P113" s="225">
        <f>P110+O113</f>
        <v>96.93993877660085</v>
      </c>
      <c r="Q113" s="30">
        <v>4857.17841740874</v>
      </c>
      <c r="R113" s="58">
        <v>2160904</v>
      </c>
      <c r="S113" s="105"/>
    </row>
    <row r="114" spans="1:19" ht="13.5">
      <c r="A114" s="49"/>
      <c r="B114" s="3">
        <v>11</v>
      </c>
      <c r="C114" s="238"/>
      <c r="D114" s="103">
        <v>166.9113539908518</v>
      </c>
      <c r="E114" s="103">
        <f t="shared" si="19"/>
        <v>1807.9836453492385</v>
      </c>
      <c r="F114" s="52">
        <v>4460.15</v>
      </c>
      <c r="G114" s="17">
        <v>0.6329113924050631</v>
      </c>
      <c r="H114" s="27">
        <v>3.246753246753258</v>
      </c>
      <c r="I114" s="7">
        <v>420928.6</v>
      </c>
      <c r="J114" s="106">
        <f t="shared" si="17"/>
        <v>2.580695473742445</v>
      </c>
      <c r="K114" s="7">
        <v>958022.013</v>
      </c>
      <c r="L114" s="107">
        <f t="shared" si="18"/>
        <v>-6.602241066532189</v>
      </c>
      <c r="M114" s="8">
        <f t="shared" si="20"/>
        <v>-537093.4130000001</v>
      </c>
      <c r="N114" s="81">
        <f t="shared" si="20"/>
        <v>9.182936540274634</v>
      </c>
      <c r="O114" s="241"/>
      <c r="P114" s="226"/>
      <c r="Q114" s="30">
        <v>4951.59681470154</v>
      </c>
      <c r="R114" s="58">
        <v>2248463</v>
      </c>
      <c r="S114" s="105"/>
    </row>
    <row r="115" spans="1:19" ht="14.25" thickBot="1">
      <c r="A115" s="82"/>
      <c r="B115" s="31">
        <v>12</v>
      </c>
      <c r="C115" s="239"/>
      <c r="D115" s="104">
        <v>188.1800124547415</v>
      </c>
      <c r="E115" s="103">
        <f t="shared" si="19"/>
        <v>1996.16365780398</v>
      </c>
      <c r="F115" s="63">
        <v>4288.77</v>
      </c>
      <c r="G115" s="32">
        <v>0.7075471698113205</v>
      </c>
      <c r="H115" s="33">
        <v>3.9772727272727337</v>
      </c>
      <c r="I115" s="66">
        <v>343046.5</v>
      </c>
      <c r="J115" s="151">
        <f>(I115/I102-1)*100</f>
        <v>-16.399245501889904</v>
      </c>
      <c r="K115" s="100">
        <v>946809.604</v>
      </c>
      <c r="L115" s="140">
        <f>(K115/K102-1)*100</f>
        <v>-7.695341077424578</v>
      </c>
      <c r="M115" s="69">
        <f>I115-K115</f>
        <v>-603763.104</v>
      </c>
      <c r="N115" s="87">
        <f>J115-L115</f>
        <v>-8.703904424465327</v>
      </c>
      <c r="O115" s="242"/>
      <c r="P115" s="227"/>
      <c r="Q115" s="34">
        <v>4994.400000000001</v>
      </c>
      <c r="R115" s="72">
        <v>2249301</v>
      </c>
      <c r="S115" s="105"/>
    </row>
    <row r="116" spans="1:19" ht="13.5">
      <c r="A116" s="74">
        <v>2013</v>
      </c>
      <c r="B116" s="13">
        <v>1</v>
      </c>
      <c r="C116" s="237">
        <v>14.8</v>
      </c>
      <c r="D116" s="102">
        <v>183.67233521260243</v>
      </c>
      <c r="E116" s="102">
        <f>D116</f>
        <v>183.67233521260243</v>
      </c>
      <c r="F116" s="38">
        <v>4187.540909090909</v>
      </c>
      <c r="G116" s="39">
        <v>1.1709601873536286</v>
      </c>
      <c r="H116" s="40">
        <v>1.1709601873536286</v>
      </c>
      <c r="I116" s="41">
        <v>648889</v>
      </c>
      <c r="J116" s="106">
        <f aca="true" t="shared" si="21" ref="J116:J127">(I116/I104-1)*100</f>
        <v>93.73135147388948</v>
      </c>
      <c r="K116" s="41">
        <v>1003888.378</v>
      </c>
      <c r="L116" s="107">
        <f aca="true" t="shared" si="22" ref="L116:L127">(K116/K104-1)*100</f>
        <v>28.96982464798077</v>
      </c>
      <c r="M116" s="190">
        <f t="shared" si="20"/>
        <v>-354999.378</v>
      </c>
      <c r="N116" s="191">
        <f t="shared" si="20"/>
        <v>64.7615268259087</v>
      </c>
      <c r="O116" s="228">
        <v>139.16464088476891</v>
      </c>
      <c r="P116" s="250">
        <f>O116</f>
        <v>139.16464088476891</v>
      </c>
      <c r="Q116" s="98">
        <v>5588.5059208761795</v>
      </c>
      <c r="R116" s="47">
        <v>2692997</v>
      </c>
      <c r="S116" s="105"/>
    </row>
    <row r="117" spans="1:19" ht="13.5">
      <c r="A117" s="49"/>
      <c r="B117" s="3">
        <v>2</v>
      </c>
      <c r="C117" s="238"/>
      <c r="D117" s="103">
        <v>182.5374286828995</v>
      </c>
      <c r="E117" s="103">
        <f aca="true" t="shared" si="23" ref="E117:E126">E116+D117</f>
        <v>366.20976389550196</v>
      </c>
      <c r="F117" s="52">
        <v>4024.5557500000004</v>
      </c>
      <c r="G117" s="53">
        <v>-0.7716049382716079</v>
      </c>
      <c r="H117" s="18">
        <v>0.39032006245120954</v>
      </c>
      <c r="I117" s="7">
        <v>746002.3</v>
      </c>
      <c r="J117" s="106">
        <f t="shared" si="21"/>
        <v>140.344141852067</v>
      </c>
      <c r="K117" s="7">
        <v>884123.072</v>
      </c>
      <c r="L117" s="107">
        <f t="shared" si="22"/>
        <v>15.641487531524302</v>
      </c>
      <c r="M117" s="190">
        <f t="shared" si="20"/>
        <v>-138120.772</v>
      </c>
      <c r="N117" s="191">
        <f t="shared" si="20"/>
        <v>124.70265432054269</v>
      </c>
      <c r="O117" s="229"/>
      <c r="P117" s="231"/>
      <c r="Q117" s="30">
        <v>5689.86913765347</v>
      </c>
      <c r="R117" s="58">
        <v>2686382</v>
      </c>
      <c r="S117" s="105"/>
    </row>
    <row r="118" spans="1:19" ht="13.5">
      <c r="A118" s="49"/>
      <c r="B118" s="3">
        <v>3</v>
      </c>
      <c r="C118" s="238"/>
      <c r="D118" s="103">
        <v>194.8549719254015</v>
      </c>
      <c r="E118" s="103">
        <f t="shared" si="23"/>
        <v>561.0647358209035</v>
      </c>
      <c r="F118" s="52">
        <v>4001.5955882352937</v>
      </c>
      <c r="G118" s="53">
        <v>-0.07776049766718529</v>
      </c>
      <c r="H118" s="18">
        <v>0.3122560499609648</v>
      </c>
      <c r="I118" s="7">
        <v>837667.504</v>
      </c>
      <c r="J118" s="106">
        <f t="shared" si="21"/>
        <v>89.96004504747161</v>
      </c>
      <c r="K118" s="7">
        <v>873345.244</v>
      </c>
      <c r="L118" s="107">
        <f t="shared" si="22"/>
        <v>-1.5842254977249892</v>
      </c>
      <c r="M118" s="190">
        <f t="shared" si="20"/>
        <v>-35677.73999999999</v>
      </c>
      <c r="N118" s="191">
        <f t="shared" si="20"/>
        <v>91.5442705451966</v>
      </c>
      <c r="O118" s="230"/>
      <c r="P118" s="232"/>
      <c r="Q118" s="30">
        <v>5793.152480565949</v>
      </c>
      <c r="R118" s="58">
        <v>2629873</v>
      </c>
      <c r="S118" s="105"/>
    </row>
    <row r="119" spans="1:19" ht="15">
      <c r="A119" s="59"/>
      <c r="B119" s="3">
        <v>4</v>
      </c>
      <c r="C119" s="238">
        <v>13.3</v>
      </c>
      <c r="D119" s="103">
        <v>189.638633121792</v>
      </c>
      <c r="E119" s="103">
        <f t="shared" si="23"/>
        <v>750.7033689426955</v>
      </c>
      <c r="F119" s="52">
        <v>4096.221590909092</v>
      </c>
      <c r="G119" s="53">
        <v>0.15564202334630295</v>
      </c>
      <c r="H119" s="18">
        <v>0.4683840749414543</v>
      </c>
      <c r="I119" s="7">
        <v>918102.047</v>
      </c>
      <c r="J119" s="106">
        <f t="shared" si="21"/>
        <v>114.10622382854005</v>
      </c>
      <c r="K119" s="7">
        <v>1056228.721</v>
      </c>
      <c r="L119" s="107">
        <f t="shared" si="22"/>
        <v>22.103977604283997</v>
      </c>
      <c r="M119" s="190">
        <f t="shared" si="20"/>
        <v>-138126.67399999988</v>
      </c>
      <c r="N119" s="191">
        <f t="shared" si="20"/>
        <v>92.00224622425606</v>
      </c>
      <c r="O119" s="271">
        <v>522</v>
      </c>
      <c r="P119" s="234">
        <v>709</v>
      </c>
      <c r="Q119" s="30">
        <v>5906.426889581</v>
      </c>
      <c r="R119" s="58">
        <v>2641551</v>
      </c>
      <c r="S119" s="105"/>
    </row>
    <row r="120" spans="1:19" ht="15">
      <c r="A120" s="59"/>
      <c r="B120" s="3">
        <v>5</v>
      </c>
      <c r="C120" s="238"/>
      <c r="D120" s="103">
        <v>193.56049149805338</v>
      </c>
      <c r="E120" s="103">
        <f t="shared" si="23"/>
        <v>944.2638604407489</v>
      </c>
      <c r="F120" s="52">
        <v>4197.458500000001</v>
      </c>
      <c r="G120" s="53">
        <v>-0.31080031080030324</v>
      </c>
      <c r="H120" s="18">
        <v>0.1561280249805037</v>
      </c>
      <c r="I120" s="7">
        <v>976219.5</v>
      </c>
      <c r="J120" s="106">
        <f t="shared" si="21"/>
        <v>85.12423195932885</v>
      </c>
      <c r="K120" s="7">
        <v>936096.46</v>
      </c>
      <c r="L120" s="107">
        <f t="shared" si="22"/>
        <v>5.274340661083432</v>
      </c>
      <c r="M120" s="190">
        <f t="shared" si="20"/>
        <v>40123.04000000004</v>
      </c>
      <c r="N120" s="191">
        <f t="shared" si="20"/>
        <v>79.84989129824542</v>
      </c>
      <c r="O120" s="272"/>
      <c r="P120" s="235"/>
      <c r="Q120" s="30">
        <v>5930.03125373186</v>
      </c>
      <c r="R120" s="58">
        <v>2626722</v>
      </c>
      <c r="S120" s="105"/>
    </row>
    <row r="121" spans="1:19" ht="15">
      <c r="A121" s="59"/>
      <c r="B121" s="3">
        <v>6</v>
      </c>
      <c r="C121" s="239"/>
      <c r="D121" s="103">
        <v>161</v>
      </c>
      <c r="E121" s="103">
        <f t="shared" si="23"/>
        <v>1105.2638604407489</v>
      </c>
      <c r="F121" s="137">
        <v>4404.3</v>
      </c>
      <c r="G121" s="138">
        <v>0.4676539360873022</v>
      </c>
      <c r="H121" s="139">
        <v>0.6245120999219296</v>
      </c>
      <c r="I121" s="7">
        <v>919609.94</v>
      </c>
      <c r="J121" s="106">
        <f t="shared" si="21"/>
        <v>105.96244070469032</v>
      </c>
      <c r="K121" s="7">
        <v>828396.703</v>
      </c>
      <c r="L121" s="107">
        <f t="shared" si="22"/>
        <v>2.611408051521402</v>
      </c>
      <c r="M121" s="190">
        <f t="shared" si="20"/>
        <v>91213.23699999996</v>
      </c>
      <c r="N121" s="191">
        <f aca="true" t="shared" si="24" ref="N121:N127">J121-L121</f>
        <v>103.35103265316891</v>
      </c>
      <c r="O121" s="273"/>
      <c r="P121" s="236"/>
      <c r="Q121" s="141">
        <v>5758.774613863279</v>
      </c>
      <c r="R121" s="58">
        <v>2623373</v>
      </c>
      <c r="S121" s="105"/>
    </row>
    <row r="122" spans="1:19" ht="13.5">
      <c r="A122" s="49"/>
      <c r="B122" s="3">
        <v>7</v>
      </c>
      <c r="C122" s="238">
        <v>12.9</v>
      </c>
      <c r="D122" s="103">
        <v>185.7</v>
      </c>
      <c r="E122" s="103">
        <f t="shared" si="23"/>
        <v>1290.963860440749</v>
      </c>
      <c r="F122" s="52">
        <v>4421</v>
      </c>
      <c r="G122" s="53">
        <v>0.5</v>
      </c>
      <c r="H122" s="18">
        <v>1.2</v>
      </c>
      <c r="I122" s="7">
        <v>907662</v>
      </c>
      <c r="J122" s="106">
        <f t="shared" si="21"/>
        <v>85.9296336035688</v>
      </c>
      <c r="K122" s="7">
        <v>923058</v>
      </c>
      <c r="L122" s="107">
        <f t="shared" si="22"/>
        <v>2.1756070479648004</v>
      </c>
      <c r="M122" s="8">
        <f t="shared" si="20"/>
        <v>-15396</v>
      </c>
      <c r="N122" s="191">
        <f t="shared" si="24"/>
        <v>83.754026555604</v>
      </c>
      <c r="O122" s="277">
        <v>346.1</v>
      </c>
      <c r="P122" s="234">
        <v>871</v>
      </c>
      <c r="Q122" s="30">
        <v>5861.7</v>
      </c>
      <c r="R122" s="58">
        <v>2612171</v>
      </c>
      <c r="S122" s="105"/>
    </row>
    <row r="123" spans="1:19" ht="13.5">
      <c r="A123" s="49"/>
      <c r="B123" s="3">
        <v>8</v>
      </c>
      <c r="C123" s="238"/>
      <c r="D123" s="103">
        <v>188.9</v>
      </c>
      <c r="E123" s="103">
        <f t="shared" si="23"/>
        <v>1479.863860440749</v>
      </c>
      <c r="F123" s="52">
        <v>4430</v>
      </c>
      <c r="G123" s="53">
        <v>0.6</v>
      </c>
      <c r="H123" s="18">
        <v>1.8</v>
      </c>
      <c r="I123" s="7">
        <v>924102</v>
      </c>
      <c r="J123" s="106">
        <f t="shared" si="21"/>
        <v>110.44383081738118</v>
      </c>
      <c r="K123" s="7">
        <v>965487</v>
      </c>
      <c r="L123" s="107">
        <f t="shared" si="22"/>
        <v>-1.1351331487613248</v>
      </c>
      <c r="M123" s="8">
        <f t="shared" si="20"/>
        <v>-41385</v>
      </c>
      <c r="N123" s="191">
        <f t="shared" si="24"/>
        <v>111.57896396614251</v>
      </c>
      <c r="O123" s="278"/>
      <c r="P123" s="235"/>
      <c r="Q123" s="30">
        <v>5801.5</v>
      </c>
      <c r="R123" s="58">
        <v>2596123</v>
      </c>
      <c r="S123" s="105"/>
    </row>
    <row r="124" spans="1:19" ht="13.5">
      <c r="A124" s="49"/>
      <c r="B124" s="3">
        <v>9</v>
      </c>
      <c r="C124" s="238"/>
      <c r="D124" s="103">
        <v>183.1</v>
      </c>
      <c r="E124" s="103">
        <f t="shared" si="23"/>
        <v>1662.963860440749</v>
      </c>
      <c r="F124" s="52">
        <v>4446</v>
      </c>
      <c r="G124" s="53">
        <v>0.3</v>
      </c>
      <c r="H124" s="18">
        <v>2.1</v>
      </c>
      <c r="I124" s="7">
        <v>697232</v>
      </c>
      <c r="J124" s="106">
        <f t="shared" si="21"/>
        <v>62.86313518729663</v>
      </c>
      <c r="K124" s="7">
        <v>965696</v>
      </c>
      <c r="L124" s="107">
        <f t="shared" si="22"/>
        <v>5.251373188975705</v>
      </c>
      <c r="M124" s="8">
        <f t="shared" si="20"/>
        <v>-268464</v>
      </c>
      <c r="N124" s="191">
        <f t="shared" si="24"/>
        <v>57.61176199832092</v>
      </c>
      <c r="O124" s="283"/>
      <c r="P124" s="236"/>
      <c r="Q124" s="30">
        <v>5900.1</v>
      </c>
      <c r="R124" s="58">
        <v>2675388</v>
      </c>
      <c r="S124" s="105"/>
    </row>
    <row r="125" spans="1:19" ht="13.5">
      <c r="A125" s="49"/>
      <c r="B125" s="3">
        <v>10</v>
      </c>
      <c r="C125" s="238"/>
      <c r="D125" s="103">
        <v>202.554757801662</v>
      </c>
      <c r="E125" s="103">
        <f t="shared" si="23"/>
        <v>1865.5186182424109</v>
      </c>
      <c r="F125" s="52">
        <v>4445</v>
      </c>
      <c r="G125" s="17">
        <v>0.8</v>
      </c>
      <c r="H125" s="27">
        <v>3</v>
      </c>
      <c r="I125" s="7">
        <v>658105</v>
      </c>
      <c r="J125" s="106">
        <f t="shared" si="21"/>
        <v>46.32421294913867</v>
      </c>
      <c r="K125" s="7">
        <v>991433</v>
      </c>
      <c r="L125" s="107">
        <f t="shared" si="22"/>
        <v>-0.3993605566474989</v>
      </c>
      <c r="M125" s="8">
        <f t="shared" si="20"/>
        <v>-333328</v>
      </c>
      <c r="N125" s="191">
        <f t="shared" si="24"/>
        <v>46.72357350578617</v>
      </c>
      <c r="O125" s="277"/>
      <c r="P125" s="280"/>
      <c r="Q125" s="30">
        <v>5832.4</v>
      </c>
      <c r="R125" s="58">
        <v>2675416</v>
      </c>
      <c r="S125" s="105"/>
    </row>
    <row r="126" spans="1:19" ht="13.5">
      <c r="A126" s="49"/>
      <c r="B126" s="3">
        <v>11</v>
      </c>
      <c r="C126" s="238"/>
      <c r="D126" s="103">
        <v>194.369006684775</v>
      </c>
      <c r="E126" s="103">
        <f t="shared" si="23"/>
        <v>2059.8876249271857</v>
      </c>
      <c r="F126" s="52">
        <v>4426</v>
      </c>
      <c r="G126" s="17">
        <v>0.682335102350279</v>
      </c>
      <c r="H126" s="27">
        <v>3.7</v>
      </c>
      <c r="I126" s="7">
        <v>660758.323</v>
      </c>
      <c r="J126" s="106">
        <f t="shared" si="21"/>
        <v>56.97634301874474</v>
      </c>
      <c r="K126" s="7">
        <v>922432.83</v>
      </c>
      <c r="L126" s="107">
        <f t="shared" si="22"/>
        <v>-3.714860673039677</v>
      </c>
      <c r="M126" s="8">
        <f t="shared" si="20"/>
        <v>-261674.50699999998</v>
      </c>
      <c r="N126" s="191">
        <f t="shared" si="24"/>
        <v>60.69120369178442</v>
      </c>
      <c r="O126" s="278"/>
      <c r="P126" s="281"/>
      <c r="Q126" s="30">
        <v>5791.50385872279</v>
      </c>
      <c r="R126" s="58">
        <v>2680612</v>
      </c>
      <c r="S126" s="105"/>
    </row>
    <row r="127" spans="1:19" ht="14.25" thickBot="1">
      <c r="A127" s="82"/>
      <c r="B127" s="31">
        <v>12</v>
      </c>
      <c r="C127" s="243"/>
      <c r="D127" s="104"/>
      <c r="E127" s="104"/>
      <c r="F127" s="63">
        <v>4524</v>
      </c>
      <c r="G127" s="32">
        <v>0.0753012048192687</v>
      </c>
      <c r="H127" s="33">
        <v>3.7</v>
      </c>
      <c r="I127" s="66">
        <v>537991.499</v>
      </c>
      <c r="J127" s="144">
        <f t="shared" si="21"/>
        <v>56.82757264685689</v>
      </c>
      <c r="K127" s="100">
        <v>951883.724</v>
      </c>
      <c r="L127" s="145">
        <f t="shared" si="22"/>
        <v>0.53591767326433</v>
      </c>
      <c r="M127" s="69">
        <f t="shared" si="20"/>
        <v>-413892.2250000001</v>
      </c>
      <c r="N127" s="221">
        <f t="shared" si="24"/>
        <v>56.291654973592564</v>
      </c>
      <c r="O127" s="279"/>
      <c r="P127" s="282"/>
      <c r="Q127" s="34">
        <v>5875.50338046</v>
      </c>
      <c r="R127" s="72">
        <v>2677032</v>
      </c>
      <c r="S127" s="105"/>
    </row>
    <row r="128" spans="1:19" s="214" customFormat="1" ht="13.5">
      <c r="A128" s="203">
        <v>2014</v>
      </c>
      <c r="B128" s="204">
        <v>1</v>
      </c>
      <c r="C128" s="274"/>
      <c r="D128" s="205"/>
      <c r="E128" s="206"/>
      <c r="F128" s="207">
        <v>4635</v>
      </c>
      <c r="G128" s="27">
        <v>1.4</v>
      </c>
      <c r="H128" s="27">
        <v>1.4</v>
      </c>
      <c r="I128" s="208">
        <v>734189</v>
      </c>
      <c r="J128" s="222">
        <v>13.1</v>
      </c>
      <c r="K128" s="209">
        <v>867737</v>
      </c>
      <c r="L128" s="224">
        <v>-13.6</v>
      </c>
      <c r="M128" s="210">
        <f>I128-K128</f>
        <v>-133548</v>
      </c>
      <c r="N128" s="223">
        <v>26.7</v>
      </c>
      <c r="O128" s="277"/>
      <c r="P128" s="280"/>
      <c r="Q128" s="211">
        <v>5720.1</v>
      </c>
      <c r="R128" s="212">
        <v>2667150</v>
      </c>
      <c r="S128" s="213"/>
    </row>
    <row r="129" spans="2:19" s="214" customFormat="1" ht="13.5">
      <c r="B129" s="215">
        <v>2</v>
      </c>
      <c r="C129" s="275"/>
      <c r="D129" s="216"/>
      <c r="I129" s="7">
        <v>863523.236</v>
      </c>
      <c r="J129" s="106">
        <f>(I129/I117-1)*100</f>
        <v>15.753428106052759</v>
      </c>
      <c r="K129" s="7">
        <v>854731.379</v>
      </c>
      <c r="L129" s="107">
        <f>(K129/K117-1)*100</f>
        <v>-3.324389322123711</v>
      </c>
      <c r="M129" s="190">
        <f>I129-K129</f>
        <v>8791.857000000076</v>
      </c>
      <c r="N129" s="191">
        <f>J129-L129</f>
        <v>19.07781742817647</v>
      </c>
      <c r="O129" s="278"/>
      <c r="P129" s="281"/>
      <c r="S129" s="213"/>
    </row>
    <row r="130" spans="2:16" s="214" customFormat="1" ht="14.25" thickBot="1">
      <c r="B130" s="215"/>
      <c r="C130" s="276"/>
      <c r="D130" s="216"/>
      <c r="J130" s="217"/>
      <c r="O130" s="279"/>
      <c r="P130" s="282"/>
    </row>
    <row r="131" ht="13.5">
      <c r="J131" s="2"/>
    </row>
    <row r="132" spans="1:19" ht="13.5">
      <c r="A132" s="268" t="s">
        <v>30</v>
      </c>
      <c r="B132" s="268"/>
      <c r="C132" s="268"/>
      <c r="D132" s="268"/>
      <c r="E132" s="268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105"/>
    </row>
  </sheetData>
  <sheetProtection/>
  <mergeCells count="120">
    <mergeCell ref="C128:C130"/>
    <mergeCell ref="O128:O130"/>
    <mergeCell ref="P128:P130"/>
    <mergeCell ref="C122:C124"/>
    <mergeCell ref="O122:O124"/>
    <mergeCell ref="P122:P124"/>
    <mergeCell ref="C125:C127"/>
    <mergeCell ref="O125:O127"/>
    <mergeCell ref="P125:P127"/>
    <mergeCell ref="C116:C118"/>
    <mergeCell ref="O116:O118"/>
    <mergeCell ref="P116:P118"/>
    <mergeCell ref="C119:C121"/>
    <mergeCell ref="O119:O121"/>
    <mergeCell ref="P119:P121"/>
    <mergeCell ref="A132:R132"/>
    <mergeCell ref="O3:P3"/>
    <mergeCell ref="G3:H3"/>
    <mergeCell ref="I3:J3"/>
    <mergeCell ref="K3:L3"/>
    <mergeCell ref="M3:N3"/>
    <mergeCell ref="C74:C76"/>
    <mergeCell ref="C59:C61"/>
    <mergeCell ref="C38:C40"/>
    <mergeCell ref="C41:C43"/>
    <mergeCell ref="C44:C46"/>
    <mergeCell ref="C62:C64"/>
    <mergeCell ref="A2:R2"/>
    <mergeCell ref="A1:R1"/>
    <mergeCell ref="C20:C22"/>
    <mergeCell ref="C23:C25"/>
    <mergeCell ref="P20:P22"/>
    <mergeCell ref="C56:C58"/>
    <mergeCell ref="C47:C49"/>
    <mergeCell ref="C32:C34"/>
    <mergeCell ref="C65:C67"/>
    <mergeCell ref="P44:P46"/>
    <mergeCell ref="O59:O61"/>
    <mergeCell ref="P50:P52"/>
    <mergeCell ref="C26:C28"/>
    <mergeCell ref="P65:P67"/>
    <mergeCell ref="P59:P61"/>
    <mergeCell ref="C50:C52"/>
    <mergeCell ref="P53:P55"/>
    <mergeCell ref="C53:C55"/>
    <mergeCell ref="C35:C37"/>
    <mergeCell ref="O23:O25"/>
    <mergeCell ref="O44:O46"/>
    <mergeCell ref="P23:P25"/>
    <mergeCell ref="C68:C70"/>
    <mergeCell ref="O68:O70"/>
    <mergeCell ref="O35:O37"/>
    <mergeCell ref="P41:P43"/>
    <mergeCell ref="P38:P40"/>
    <mergeCell ref="P68:P70"/>
    <mergeCell ref="C77:C79"/>
    <mergeCell ref="O71:O73"/>
    <mergeCell ref="P62:P64"/>
    <mergeCell ref="P56:P58"/>
    <mergeCell ref="C71:C73"/>
    <mergeCell ref="O53:O55"/>
    <mergeCell ref="O56:O58"/>
    <mergeCell ref="P77:P79"/>
    <mergeCell ref="P74:P76"/>
    <mergeCell ref="P71:P73"/>
    <mergeCell ref="P47:P49"/>
    <mergeCell ref="D3:E3"/>
    <mergeCell ref="P35:P37"/>
    <mergeCell ref="P32:P34"/>
    <mergeCell ref="P29:P31"/>
    <mergeCell ref="P26:P28"/>
    <mergeCell ref="O26:O28"/>
    <mergeCell ref="O29:O31"/>
    <mergeCell ref="O32:O34"/>
    <mergeCell ref="O20:O22"/>
    <mergeCell ref="C80:C82"/>
    <mergeCell ref="O80:O82"/>
    <mergeCell ref="O74:O76"/>
    <mergeCell ref="O77:O79"/>
    <mergeCell ref="O38:O40"/>
    <mergeCell ref="O41:O43"/>
    <mergeCell ref="O62:O64"/>
    <mergeCell ref="O65:O67"/>
    <mergeCell ref="O47:O49"/>
    <mergeCell ref="O50:O52"/>
    <mergeCell ref="C29:C31"/>
    <mergeCell ref="C89:C91"/>
    <mergeCell ref="O89:O91"/>
    <mergeCell ref="P89:P91"/>
    <mergeCell ref="P80:P82"/>
    <mergeCell ref="C83:C85"/>
    <mergeCell ref="O83:O85"/>
    <mergeCell ref="P83:P85"/>
    <mergeCell ref="C86:C88"/>
    <mergeCell ref="O86:O88"/>
    <mergeCell ref="P86:P88"/>
    <mergeCell ref="P98:P100"/>
    <mergeCell ref="C101:C103"/>
    <mergeCell ref="O101:O103"/>
    <mergeCell ref="P101:P103"/>
    <mergeCell ref="C92:C94"/>
    <mergeCell ref="O92:O94"/>
    <mergeCell ref="P92:P94"/>
    <mergeCell ref="C95:C97"/>
    <mergeCell ref="O95:O97"/>
    <mergeCell ref="C104:C106"/>
    <mergeCell ref="C107:C109"/>
    <mergeCell ref="C110:C112"/>
    <mergeCell ref="C113:C115"/>
    <mergeCell ref="C98:C100"/>
    <mergeCell ref="O98:O100"/>
    <mergeCell ref="O110:O112"/>
    <mergeCell ref="O113:O115"/>
    <mergeCell ref="P113:P115"/>
    <mergeCell ref="O104:O106"/>
    <mergeCell ref="P104:P106"/>
    <mergeCell ref="O107:O109"/>
    <mergeCell ref="P107:P109"/>
    <mergeCell ref="P95:P97"/>
    <mergeCell ref="P110:P112"/>
  </mergeCells>
  <printOptions/>
  <pageMargins left="1.7" right="0.7480314960629921" top="1.5748031496062993" bottom="0.1968503937007874" header="0.15748031496062992" footer="0.196850393700787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外務省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外務省</dc:creator>
  <cp:keywords/>
  <dc:description/>
  <cp:lastModifiedBy>情報通信課</cp:lastModifiedBy>
  <cp:lastPrinted>2014-04-09T17:36:26Z</cp:lastPrinted>
  <dcterms:created xsi:type="dcterms:W3CDTF">2009-11-10T14:11:07Z</dcterms:created>
  <dcterms:modified xsi:type="dcterms:W3CDTF">2014-05-09T02:15:38Z</dcterms:modified>
  <cp:category/>
  <cp:version/>
  <cp:contentType/>
  <cp:contentStatus/>
</cp:coreProperties>
</file>